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7115" windowHeight="11760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Sheet1!$E$8:$K$54</definedName>
  </definedNames>
  <calcPr calcId="125725"/>
</workbook>
</file>

<file path=xl/calcChain.xml><?xml version="1.0" encoding="utf-8"?>
<calcChain xmlns="http://schemas.openxmlformats.org/spreadsheetml/2006/main">
  <c r="K89" i="2"/>
  <c r="K90"/>
  <c r="K91"/>
  <c r="K92"/>
  <c r="K93"/>
  <c r="K94"/>
  <c r="K95"/>
  <c r="K96"/>
  <c r="K88"/>
  <c r="K69"/>
  <c r="K70"/>
  <c r="K71"/>
  <c r="K72"/>
  <c r="K73"/>
  <c r="K74"/>
  <c r="K75"/>
  <c r="K76"/>
  <c r="K68"/>
  <c r="K49"/>
  <c r="K50"/>
  <c r="K51"/>
  <c r="K52"/>
  <c r="K53"/>
  <c r="K54"/>
  <c r="K55"/>
  <c r="K56"/>
  <c r="K48"/>
  <c r="M48" s="1"/>
  <c r="K29"/>
  <c r="K30"/>
  <c r="K31"/>
  <c r="K32"/>
  <c r="K33"/>
  <c r="K34"/>
  <c r="K35"/>
  <c r="K36"/>
  <c r="K28"/>
  <c r="M96"/>
  <c r="M95"/>
  <c r="M94"/>
  <c r="M93"/>
  <c r="M92"/>
  <c r="M91"/>
  <c r="M90"/>
  <c r="M89"/>
  <c r="M88"/>
  <c r="M98" s="1"/>
  <c r="K54" i="1" s="1"/>
  <c r="M76" i="2"/>
  <c r="M75"/>
  <c r="M74"/>
  <c r="M73"/>
  <c r="M72"/>
  <c r="M71"/>
  <c r="M70"/>
  <c r="M69"/>
  <c r="M68"/>
  <c r="M78" s="1"/>
  <c r="K51" i="1" s="1"/>
  <c r="M56" i="2"/>
  <c r="M55"/>
  <c r="M54"/>
  <c r="M53"/>
  <c r="M52"/>
  <c r="M51"/>
  <c r="M50"/>
  <c r="M49"/>
  <c r="M36"/>
  <c r="M35"/>
  <c r="M34"/>
  <c r="M33"/>
  <c r="M32"/>
  <c r="M31"/>
  <c r="M30"/>
  <c r="M29"/>
  <c r="M28"/>
  <c r="M38" s="1"/>
  <c r="K45" i="1" s="1"/>
  <c r="L38" i="2"/>
  <c r="K12"/>
  <c r="K11" s="1"/>
  <c r="K9"/>
  <c r="M9" s="1"/>
  <c r="L18"/>
  <c r="M8"/>
  <c r="K16"/>
  <c r="M16" s="1"/>
  <c r="K15"/>
  <c r="M15" s="1"/>
  <c r="K14"/>
  <c r="M14" s="1"/>
  <c r="K13"/>
  <c r="M13" s="1"/>
  <c r="M58" l="1"/>
  <c r="K48" i="1" s="1"/>
  <c r="K10" i="2"/>
  <c r="M10" s="1"/>
  <c r="M12"/>
  <c r="M11"/>
  <c r="M18" l="1"/>
  <c r="K42" i="1" s="1"/>
</calcChain>
</file>

<file path=xl/sharedStrings.xml><?xml version="1.0" encoding="utf-8"?>
<sst xmlns="http://schemas.openxmlformats.org/spreadsheetml/2006/main" count="229" uniqueCount="78">
  <si>
    <t>Sheet 2, paste the regressions here.</t>
  </si>
  <si>
    <t>Coefficients(a,b)</t>
  </si>
  <si>
    <t>Model</t>
  </si>
  <si>
    <t xml:space="preserve"> 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</si>
  <si>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</si>
  <si>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</si>
  <si>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</si>
  <si>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</si>
  <si>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</si>
  <si>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</si>
  <si>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</si>
  <si>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</si>
  <si>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agebase</t>
  </si>
  <si>
    <t>lage</t>
  </si>
  <si>
    <t>HEALTHY</t>
  </si>
  <si>
    <t>EVGGFP Category</t>
  </si>
  <si>
    <t>ADLNO</t>
  </si>
  <si>
    <t>Ever Smoked</t>
  </si>
  <si>
    <t>Healthy Weight</t>
  </si>
  <si>
    <t>Blocks per Week</t>
  </si>
  <si>
    <t>a</t>
  </si>
  <si>
    <t>Dependent Variable: YHL YRS EVGG</t>
  </si>
  <si>
    <t>b</t>
  </si>
  <si>
    <t>Selecting only cases for which GENDER   =  FEMALE</t>
  </si>
  <si>
    <t>YHL</t>
  </si>
  <si>
    <t>YAL</t>
  </si>
  <si>
    <t>Dependent Variable: YAL YRS NO ADL DIFF (bern)</t>
  </si>
  <si>
    <t>Dependent Variable: YOL18 YRS LIVED</t>
  </si>
  <si>
    <t>YOL</t>
  </si>
  <si>
    <t>Pct Healthy</t>
  </si>
  <si>
    <t>Dependent Variable: pcthealthy</t>
  </si>
  <si>
    <t>PCT Able</t>
  </si>
  <si>
    <t>Dependent Variable: pctable</t>
  </si>
  <si>
    <t>Prob Healthy18</t>
  </si>
  <si>
    <t>Variables in the Equation</t>
  </si>
  <si>
    <t>S.E.</t>
  </si>
  <si>
    <t>Wald</t>
  </si>
  <si>
    <t>df</t>
  </si>
  <si>
    <t>Exp(B)</t>
  </si>
  <si>
    <t>Step 1(a)</t>
  </si>
  <si>
    <t>Constant</t>
  </si>
  <si>
    <t>Variable(s) entered on step 1: agebase, lage, HEALTHY.</t>
  </si>
  <si>
    <r>
      <rPr>
        <b/>
        <sz val="11"/>
        <color theme="1"/>
        <rFont val="Calibri"/>
        <family val="2"/>
        <scheme val="minor"/>
      </rPr>
      <t>Prob Abl</t>
    </r>
    <r>
      <rPr>
        <sz val="11"/>
        <color theme="1"/>
        <rFont val="Calibri"/>
        <family val="2"/>
        <scheme val="minor"/>
      </rPr>
      <t>e</t>
    </r>
  </si>
  <si>
    <t>Prob Alive</t>
  </si>
  <si>
    <t>AGE</t>
  </si>
  <si>
    <t>Your Age in Years</t>
  </si>
  <si>
    <t>Excellent</t>
  </si>
  <si>
    <t>Very Good</t>
  </si>
  <si>
    <t>Good</t>
  </si>
  <si>
    <t>Fair</t>
  </si>
  <si>
    <t>Poor</t>
  </si>
  <si>
    <t>Would you say that your health is:</t>
  </si>
  <si>
    <t xml:space="preserve">Do you have difficulties with any of </t>
  </si>
  <si>
    <t>these Activities of Daily Living?</t>
  </si>
  <si>
    <t>(this, that, other thing)</t>
  </si>
  <si>
    <t xml:space="preserve">Yes </t>
  </si>
  <si>
    <t>No</t>
  </si>
  <si>
    <t>Have you ever been a Smoker?</t>
  </si>
  <si>
    <t>Yes</t>
  </si>
  <si>
    <t>Is your BMI in the Normal or Overweight range?  (0-29)</t>
  </si>
  <si>
    <t>Answer</t>
  </si>
  <si>
    <t>(enter a "1" for correct category)</t>
  </si>
  <si>
    <t>Underweight (&lt;20)</t>
  </si>
  <si>
    <t>Normal (20-24)</t>
  </si>
  <si>
    <t>Overweight (25-29)</t>
  </si>
  <si>
    <t>Obese (30 or higher)</t>
  </si>
  <si>
    <t>Ger response from sheet 1.</t>
  </si>
  <si>
    <t>Do you, on average, walk 4 blocks per day or more?</t>
  </si>
  <si>
    <t>product</t>
  </si>
  <si>
    <t xml:space="preserve">Years of Healthy Life out of the next 20 years </t>
  </si>
  <si>
    <t>For a Person Like You.</t>
  </si>
  <si>
    <t xml:space="preserve">Years of Able  Life out of the next 20 years </t>
  </si>
  <si>
    <t xml:space="preserve">Years of Life out of the next 20 years </t>
  </si>
  <si>
    <t>% of remaining years Able</t>
  </si>
  <si>
    <t>% of remaining years Healthy</t>
  </si>
  <si>
    <t>Female</t>
  </si>
  <si>
    <t>Estimates</t>
  </si>
  <si>
    <t>Paula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</si>
</sst>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4"/>
  <sheetViews>
    <sheetView zoomScaleNormal="100" workbookViewId="0">
      <selection activeCell="Q41" sqref="Q41"/>
    </sheetView>
  </sheetViews>
  <sheetFormatPr defaultRowHeight="15"/>
  <sheetData>
    <row r="1" spans="1:13">
      <c r="K1" s="1" t="s">
        <v>60</v>
      </c>
    </row>
    <row r="5" spans="1:13">
      <c r="E5" t="s">
        <v>77</v>
      </c>
    </row>
    <row r="8" spans="1:13">
      <c r="E8" s="1" t="s">
        <v>75</v>
      </c>
    </row>
    <row r="10" spans="1:13">
      <c r="A10" t="s">
        <v>44</v>
      </c>
      <c r="E10" t="s">
        <v>45</v>
      </c>
      <c r="K10" s="3">
        <v>0</v>
      </c>
    </row>
    <row r="11" spans="1:13">
      <c r="A11" t="s">
        <v>13</v>
      </c>
    </row>
    <row r="12" spans="1:13">
      <c r="A12" t="s">
        <v>14</v>
      </c>
      <c r="E12" t="s">
        <v>51</v>
      </c>
      <c r="M12" t="s">
        <v>61</v>
      </c>
    </row>
    <row r="13" spans="1:13">
      <c r="A13" t="s">
        <v>15</v>
      </c>
      <c r="F13" t="s">
        <v>46</v>
      </c>
      <c r="K13" s="3"/>
    </row>
    <row r="14" spans="1:13">
      <c r="A14" t="s">
        <v>16</v>
      </c>
      <c r="F14" t="s">
        <v>47</v>
      </c>
      <c r="K14" s="3"/>
    </row>
    <row r="15" spans="1:13">
      <c r="A15" t="s">
        <v>17</v>
      </c>
      <c r="F15" t="s">
        <v>48</v>
      </c>
      <c r="K15" s="3"/>
    </row>
    <row r="16" spans="1:13">
      <c r="A16" t="s">
        <v>18</v>
      </c>
      <c r="F16" t="s">
        <v>49</v>
      </c>
      <c r="K16" s="3"/>
    </row>
    <row r="17" spans="1:13">
      <c r="A17" t="s">
        <v>19</v>
      </c>
      <c r="F17" t="s">
        <v>50</v>
      </c>
      <c r="K17" s="3"/>
    </row>
    <row r="19" spans="1:13">
      <c r="E19" t="s">
        <v>52</v>
      </c>
      <c r="M19" t="s">
        <v>61</v>
      </c>
    </row>
    <row r="20" spans="1:13">
      <c r="E20" t="s">
        <v>53</v>
      </c>
    </row>
    <row r="21" spans="1:13">
      <c r="E21" t="s">
        <v>54</v>
      </c>
    </row>
    <row r="22" spans="1:13">
      <c r="F22" t="s">
        <v>55</v>
      </c>
      <c r="K22" s="3"/>
    </row>
    <row r="23" spans="1:13">
      <c r="F23" t="s">
        <v>56</v>
      </c>
      <c r="K23" s="3"/>
    </row>
    <row r="25" spans="1:13">
      <c r="E25" t="s">
        <v>57</v>
      </c>
      <c r="M25" t="s">
        <v>61</v>
      </c>
    </row>
    <row r="26" spans="1:13">
      <c r="F26" t="s">
        <v>58</v>
      </c>
      <c r="K26" s="3"/>
    </row>
    <row r="27" spans="1:13">
      <c r="F27" t="s">
        <v>56</v>
      </c>
      <c r="K27" s="3"/>
    </row>
    <row r="29" spans="1:13">
      <c r="E29" t="s">
        <v>59</v>
      </c>
      <c r="M29" t="s">
        <v>61</v>
      </c>
    </row>
    <row r="30" spans="1:13">
      <c r="F30" t="s">
        <v>62</v>
      </c>
      <c r="K30" s="3"/>
    </row>
    <row r="31" spans="1:13">
      <c r="F31" t="s">
        <v>63</v>
      </c>
      <c r="K31" s="3"/>
    </row>
    <row r="32" spans="1:13">
      <c r="F32" t="s">
        <v>64</v>
      </c>
      <c r="K32" s="3"/>
    </row>
    <row r="33" spans="5:13">
      <c r="F33" t="s">
        <v>65</v>
      </c>
      <c r="K33" s="3"/>
      <c r="M33" t="s">
        <v>61</v>
      </c>
    </row>
    <row r="36" spans="5:13">
      <c r="E36" t="s">
        <v>67</v>
      </c>
      <c r="M36" t="s">
        <v>61</v>
      </c>
    </row>
    <row r="37" spans="5:13">
      <c r="F37" t="s">
        <v>58</v>
      </c>
      <c r="K37" s="3"/>
    </row>
    <row r="38" spans="5:13">
      <c r="F38" t="s">
        <v>56</v>
      </c>
      <c r="K38" s="3"/>
    </row>
    <row r="39" spans="5:13">
      <c r="E39" s="1"/>
    </row>
    <row r="40" spans="5:13">
      <c r="K40" s="1" t="s">
        <v>76</v>
      </c>
    </row>
    <row r="41" spans="5:13">
      <c r="E41" s="1" t="s">
        <v>69</v>
      </c>
      <c r="F41" s="1"/>
      <c r="G41" s="1"/>
      <c r="H41" s="1"/>
      <c r="I41" s="1"/>
      <c r="J41" s="1"/>
      <c r="K41" s="1"/>
    </row>
    <row r="42" spans="5:13">
      <c r="E42" s="1" t="s">
        <v>70</v>
      </c>
      <c r="F42" s="1"/>
      <c r="G42" s="1"/>
      <c r="H42" s="1"/>
      <c r="I42" s="1"/>
      <c r="J42" s="1"/>
      <c r="K42" s="2" t="e">
        <f>Sheet2!M18</f>
        <v>#NUM!</v>
      </c>
    </row>
    <row r="43" spans="5:13">
      <c r="E43" s="1"/>
      <c r="F43" s="1"/>
      <c r="G43" s="1"/>
      <c r="H43" s="1"/>
      <c r="I43" s="1"/>
      <c r="J43" s="1"/>
      <c r="K43" s="2"/>
    </row>
    <row r="44" spans="5:13">
      <c r="E44" s="1" t="s">
        <v>71</v>
      </c>
      <c r="F44" s="1"/>
      <c r="G44" s="1"/>
      <c r="H44" s="1"/>
      <c r="I44" s="1"/>
      <c r="J44" s="1"/>
      <c r="K44" s="2"/>
    </row>
    <row r="45" spans="5:13">
      <c r="E45" s="1" t="s">
        <v>70</v>
      </c>
      <c r="F45" s="1"/>
      <c r="G45" s="1"/>
      <c r="H45" s="1"/>
      <c r="I45" s="1"/>
      <c r="J45" s="1"/>
      <c r="K45" s="2" t="e">
        <f>Sheet2!M38</f>
        <v>#NUM!</v>
      </c>
    </row>
    <row r="46" spans="5:13">
      <c r="E46" s="1"/>
      <c r="F46" s="1"/>
      <c r="G46" s="1"/>
      <c r="H46" s="1"/>
      <c r="I46" s="1"/>
      <c r="J46" s="1"/>
      <c r="K46" s="2"/>
    </row>
    <row r="47" spans="5:13">
      <c r="E47" s="1" t="s">
        <v>72</v>
      </c>
      <c r="F47" s="1"/>
      <c r="G47" s="1"/>
      <c r="H47" s="1"/>
      <c r="I47" s="1"/>
      <c r="J47" s="1"/>
      <c r="K47" s="2"/>
    </row>
    <row r="48" spans="5:13">
      <c r="E48" s="1" t="s">
        <v>70</v>
      </c>
      <c r="F48" s="1"/>
      <c r="G48" s="1"/>
      <c r="H48" s="1"/>
      <c r="I48" s="1"/>
      <c r="J48" s="1"/>
      <c r="K48" s="2" t="e">
        <f>Sheet2!M58</f>
        <v>#NUM!</v>
      </c>
    </row>
    <row r="49" spans="5:11">
      <c r="E49" s="1"/>
      <c r="F49" s="1"/>
      <c r="G49" s="1"/>
      <c r="H49" s="1"/>
      <c r="I49" s="1"/>
      <c r="J49" s="1"/>
      <c r="K49" s="2"/>
    </row>
    <row r="50" spans="5:11">
      <c r="E50" s="1" t="s">
        <v>74</v>
      </c>
      <c r="F50" s="1"/>
      <c r="G50" s="1"/>
      <c r="H50" s="1"/>
      <c r="I50" s="1"/>
      <c r="J50" s="1"/>
      <c r="K50" s="2"/>
    </row>
    <row r="51" spans="5:11">
      <c r="E51" s="1" t="s">
        <v>70</v>
      </c>
      <c r="F51" s="1"/>
      <c r="G51" s="1"/>
      <c r="H51" s="1"/>
      <c r="I51" s="1"/>
      <c r="J51" s="1"/>
      <c r="K51" s="2" t="e">
        <f>Sheet2!M78</f>
        <v>#NUM!</v>
      </c>
    </row>
    <row r="52" spans="5:11">
      <c r="E52" s="1"/>
      <c r="F52" s="1"/>
      <c r="G52" s="1"/>
      <c r="H52" s="1"/>
      <c r="I52" s="1"/>
      <c r="J52" s="1"/>
      <c r="K52" s="2"/>
    </row>
    <row r="53" spans="5:11">
      <c r="E53" s="1" t="s">
        <v>73</v>
      </c>
      <c r="F53" s="1"/>
      <c r="G53" s="1"/>
      <c r="H53" s="1"/>
      <c r="I53" s="1"/>
      <c r="J53" s="1"/>
      <c r="K53" s="2"/>
    </row>
    <row r="54" spans="5:11">
      <c r="E54" s="1" t="s">
        <v>70</v>
      </c>
      <c r="F54" s="1"/>
      <c r="G54" s="1"/>
      <c r="H54" s="1"/>
      <c r="I54" s="1"/>
      <c r="J54" s="1"/>
      <c r="K54" s="2" t="e">
        <f>Sheet2!M98</f>
        <v>#NUM!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1"/>
  <sheetViews>
    <sheetView tabSelected="1" topLeftCell="A70" workbookViewId="0">
      <selection activeCell="L102" sqref="L102"/>
    </sheetView>
  </sheetViews>
  <sheetFormatPr defaultRowHeight="15"/>
  <sheetData>
    <row r="1" spans="1:13">
      <c r="A1" t="s">
        <v>0</v>
      </c>
    </row>
    <row r="3" spans="1:13">
      <c r="K3" t="s">
        <v>66</v>
      </c>
    </row>
    <row r="4" spans="1:13">
      <c r="A4" t="s">
        <v>24</v>
      </c>
    </row>
    <row r="5" spans="1:13">
      <c r="A5" t="s">
        <v>1</v>
      </c>
    </row>
    <row r="6" spans="1:13">
      <c r="A6" t="s">
        <v>2</v>
      </c>
      <c r="B6" t="s">
        <v>3</v>
      </c>
      <c r="C6" t="s">
        <v>4</v>
      </c>
      <c r="E6" t="s">
        <v>5</v>
      </c>
      <c r="F6" t="s">
        <v>6</v>
      </c>
      <c r="G6" t="s">
        <v>7</v>
      </c>
    </row>
    <row r="7" spans="1:13">
      <c r="C7" t="s">
        <v>8</v>
      </c>
      <c r="D7" t="s">
        <v>9</v>
      </c>
      <c r="E7" t="s">
        <v>10</v>
      </c>
      <c r="M7" t="s">
        <v>68</v>
      </c>
    </row>
    <row r="8" spans="1:13">
      <c r="A8">
        <v>1</v>
      </c>
      <c r="B8" t="s">
        <v>11</v>
      </c>
      <c r="C8">
        <v>80.572289799515232</v>
      </c>
      <c r="D8">
        <v>90.166643253896282</v>
      </c>
      <c r="F8">
        <v>0.89359309487251581</v>
      </c>
      <c r="G8">
        <v>0.37160679840702782</v>
      </c>
      <c r="K8">
        <v>1</v>
      </c>
      <c r="M8">
        <f>C8*K8</f>
        <v>80.572289799515232</v>
      </c>
    </row>
    <row r="9" spans="1:13">
      <c r="B9" t="s">
        <v>12</v>
      </c>
      <c r="C9">
        <v>-6.2174669225548436E-2</v>
      </c>
      <c r="D9">
        <v>0.36910037119823241</v>
      </c>
      <c r="E9">
        <v>-5.9216560835462909E-2</v>
      </c>
      <c r="F9">
        <v>-0.16844921890408054</v>
      </c>
      <c r="G9">
        <v>0.86624052915705385</v>
      </c>
      <c r="K9">
        <f>VALUE(Sheet1!K10)</f>
        <v>0</v>
      </c>
      <c r="M9">
        <f t="shared" ref="M9:M16" si="0">C9*K9</f>
        <v>0</v>
      </c>
    </row>
    <row r="10" spans="1:13">
      <c r="B10" t="s">
        <v>13</v>
      </c>
      <c r="C10">
        <v>-18.219721835992047</v>
      </c>
      <c r="D10">
        <v>27.306563985776446</v>
      </c>
      <c r="E10">
        <v>-0.23446038005420355</v>
      </c>
      <c r="F10">
        <v>-0.66722865042567825</v>
      </c>
      <c r="G10">
        <v>0.5046741729218891</v>
      </c>
      <c r="K10" t="e">
        <f>LN(VALUE(K9))</f>
        <v>#NUM!</v>
      </c>
      <c r="M10" t="e">
        <f t="shared" si="0"/>
        <v>#NUM!</v>
      </c>
    </row>
    <row r="11" spans="1:13">
      <c r="B11" t="s">
        <v>14</v>
      </c>
      <c r="C11">
        <v>-4.1520161315816111</v>
      </c>
      <c r="D11">
        <v>0.77835894843538411</v>
      </c>
      <c r="E11">
        <v>-0.32850017843802709</v>
      </c>
      <c r="F11">
        <v>-5.3343205470018349</v>
      </c>
      <c r="G11">
        <v>1.0256995825452688E-7</v>
      </c>
      <c r="K11" t="b">
        <f>(VALUE(K12) &gt; 79)</f>
        <v>0</v>
      </c>
      <c r="M11">
        <f t="shared" si="0"/>
        <v>0</v>
      </c>
    </row>
    <row r="12" spans="1:13">
      <c r="B12" t="s">
        <v>15</v>
      </c>
      <c r="C12">
        <v>0.16399446133152148</v>
      </c>
      <c r="D12">
        <v>1.3135491706141207E-2</v>
      </c>
      <c r="E12">
        <v>0.77606772644834776</v>
      </c>
      <c r="F12">
        <v>12.484836121882633</v>
      </c>
      <c r="G12">
        <v>5.809582580172859E-35</v>
      </c>
      <c r="K12">
        <f>95*VALUE(Sheet1!K13) + 90*VALUE(Sheet1!K14) + 80*VALUE(Sheet1!K15) + 30*VALUE(Sheet1!K16) + 15*VALUE(Sheet1!K17)</f>
        <v>0</v>
      </c>
      <c r="M12">
        <f t="shared" si="0"/>
        <v>0</v>
      </c>
    </row>
    <row r="13" spans="1:13">
      <c r="B13" t="s">
        <v>16</v>
      </c>
      <c r="C13">
        <v>0.95563762959307474</v>
      </c>
      <c r="D13">
        <v>0.28429580926612991</v>
      </c>
      <c r="E13">
        <v>5.0446146662026195E-2</v>
      </c>
      <c r="F13">
        <v>3.3614200366158067</v>
      </c>
      <c r="G13">
        <v>7.8452356530024658E-4</v>
      </c>
      <c r="K13">
        <f>Sheet1!K23</f>
        <v>0</v>
      </c>
      <c r="M13">
        <f t="shared" si="0"/>
        <v>0</v>
      </c>
    </row>
    <row r="14" spans="1:13">
      <c r="B14" t="s">
        <v>17</v>
      </c>
      <c r="C14">
        <v>1.1371095111976282</v>
      </c>
      <c r="D14">
        <v>0.15706318092007235</v>
      </c>
      <c r="E14">
        <v>0.1023884089417062</v>
      </c>
      <c r="F14">
        <v>7.239822245649604</v>
      </c>
      <c r="G14">
        <v>5.5996309886055178E-13</v>
      </c>
      <c r="K14">
        <f>Sheet1!K27</f>
        <v>0</v>
      </c>
      <c r="M14">
        <f t="shared" si="0"/>
        <v>0</v>
      </c>
    </row>
    <row r="15" spans="1:13">
      <c r="B15" t="s">
        <v>18</v>
      </c>
      <c r="C15">
        <v>0.6968522133472439</v>
      </c>
      <c r="D15">
        <v>0.1844504569834072</v>
      </c>
      <c r="E15">
        <v>5.4190667873217149E-2</v>
      </c>
      <c r="F15">
        <v>3.7779912543666474</v>
      </c>
      <c r="G15">
        <v>1.6097536344776241E-4</v>
      </c>
      <c r="K15">
        <f>Sheet1!K31+Sheet1!K32</f>
        <v>0</v>
      </c>
      <c r="M15">
        <f t="shared" si="0"/>
        <v>0</v>
      </c>
    </row>
    <row r="16" spans="1:13">
      <c r="B16" t="s">
        <v>19</v>
      </c>
      <c r="C16">
        <v>0.66409648569240609</v>
      </c>
      <c r="D16">
        <v>0.17008436179419337</v>
      </c>
      <c r="E16">
        <v>5.6606055380473398E-2</v>
      </c>
      <c r="F16">
        <v>3.9045123178107382</v>
      </c>
      <c r="G16">
        <v>9.6362714522246989E-5</v>
      </c>
      <c r="K16">
        <f>Sheet1!K37</f>
        <v>0</v>
      </c>
      <c r="M16">
        <f t="shared" si="0"/>
        <v>0</v>
      </c>
    </row>
    <row r="17" spans="1:13">
      <c r="A17" t="s">
        <v>20</v>
      </c>
      <c r="B17" t="s">
        <v>21</v>
      </c>
    </row>
    <row r="18" spans="1:13">
      <c r="A18" t="s">
        <v>22</v>
      </c>
      <c r="B18" t="s">
        <v>23</v>
      </c>
      <c r="L18" t="str">
        <f>A4</f>
        <v>YHL</v>
      </c>
      <c r="M18" t="e">
        <f>SUM(M8:M16)</f>
        <v>#NUM!</v>
      </c>
    </row>
    <row r="24" spans="1:13">
      <c r="A24" t="s">
        <v>25</v>
      </c>
    </row>
    <row r="25" spans="1:13">
      <c r="A25" t="s">
        <v>1</v>
      </c>
    </row>
    <row r="26" spans="1:13">
      <c r="A26" t="s">
        <v>2</v>
      </c>
      <c r="B26" t="s">
        <v>3</v>
      </c>
      <c r="C26" t="s">
        <v>4</v>
      </c>
      <c r="E26" t="s">
        <v>5</v>
      </c>
      <c r="F26" t="s">
        <v>6</v>
      </c>
      <c r="G26" t="s">
        <v>7</v>
      </c>
    </row>
    <row r="27" spans="1:13">
      <c r="C27" t="s">
        <v>8</v>
      </c>
      <c r="D27" t="s">
        <v>9</v>
      </c>
      <c r="E27" t="s">
        <v>10</v>
      </c>
      <c r="M27" t="s">
        <v>68</v>
      </c>
    </row>
    <row r="28" spans="1:13">
      <c r="A28">
        <v>1</v>
      </c>
      <c r="B28" t="s">
        <v>11</v>
      </c>
      <c r="C28">
        <v>101.30049597723664</v>
      </c>
      <c r="D28">
        <v>96.425420591808106</v>
      </c>
      <c r="F28">
        <v>1.050557989330074</v>
      </c>
      <c r="G28">
        <v>0.29354092413369459</v>
      </c>
      <c r="K28">
        <f>K8</f>
        <v>1</v>
      </c>
      <c r="M28">
        <f>C28*K28</f>
        <v>101.30049597723664</v>
      </c>
    </row>
    <row r="29" spans="1:13">
      <c r="B29" t="s">
        <v>12</v>
      </c>
      <c r="C29">
        <v>-0.12176105955172922</v>
      </c>
      <c r="D29">
        <v>0.3947208995366932</v>
      </c>
      <c r="E29">
        <v>-0.1114708530050257</v>
      </c>
      <c r="F29">
        <v>-0.30847380945535752</v>
      </c>
      <c r="G29">
        <v>0.75774189274705994</v>
      </c>
      <c r="K29">
        <f t="shared" ref="K29:K36" si="1">K9</f>
        <v>0</v>
      </c>
      <c r="M29">
        <f t="shared" ref="M29:M36" si="2">C29*K29</f>
        <v>0</v>
      </c>
    </row>
    <row r="30" spans="1:13">
      <c r="B30" t="s">
        <v>13</v>
      </c>
      <c r="C30">
        <v>-21.914763927092238</v>
      </c>
      <c r="D30">
        <v>29.202006664829835</v>
      </c>
      <c r="E30">
        <v>-0.27107391455720886</v>
      </c>
      <c r="F30">
        <v>-0.75045404169042362</v>
      </c>
      <c r="G30">
        <v>0.45303643406158012</v>
      </c>
      <c r="K30" t="e">
        <f t="shared" si="1"/>
        <v>#NUM!</v>
      </c>
      <c r="M30" t="e">
        <f t="shared" si="2"/>
        <v>#NUM!</v>
      </c>
    </row>
    <row r="31" spans="1:13">
      <c r="B31" t="s">
        <v>14</v>
      </c>
      <c r="C31">
        <v>-4.799324237433793</v>
      </c>
      <c r="D31">
        <v>0.83238752454096887</v>
      </c>
      <c r="E31">
        <v>-0.36498908528357238</v>
      </c>
      <c r="F31">
        <v>-5.765733022104631</v>
      </c>
      <c r="G31">
        <v>8.9031074474670893E-9</v>
      </c>
      <c r="K31" t="b">
        <f t="shared" si="1"/>
        <v>0</v>
      </c>
      <c r="M31">
        <f t="shared" si="2"/>
        <v>0</v>
      </c>
    </row>
    <row r="32" spans="1:13">
      <c r="B32" t="s">
        <v>15</v>
      </c>
      <c r="C32">
        <v>0.12941451438189935</v>
      </c>
      <c r="D32">
        <v>1.4047271438045251E-2</v>
      </c>
      <c r="E32">
        <v>0.58867641716926533</v>
      </c>
      <c r="F32">
        <v>9.2127866221333612</v>
      </c>
      <c r="G32">
        <v>5.5949151783780731E-20</v>
      </c>
      <c r="K32">
        <f t="shared" si="1"/>
        <v>0</v>
      </c>
      <c r="M32">
        <f t="shared" si="2"/>
        <v>0</v>
      </c>
    </row>
    <row r="33" spans="1:13">
      <c r="B33" t="s">
        <v>16</v>
      </c>
      <c r="C33">
        <v>3.5369210157147983</v>
      </c>
      <c r="D33">
        <v>0.30402976080392613</v>
      </c>
      <c r="E33">
        <v>0.17946647212035102</v>
      </c>
      <c r="F33">
        <v>11.633469718103742</v>
      </c>
      <c r="G33">
        <v>1.1427514040339109E-30</v>
      </c>
      <c r="K33">
        <f t="shared" si="1"/>
        <v>0</v>
      </c>
      <c r="M33">
        <f t="shared" si="2"/>
        <v>0</v>
      </c>
    </row>
    <row r="34" spans="1:13">
      <c r="B34" t="s">
        <v>17</v>
      </c>
      <c r="C34">
        <v>1.1988466540125926</v>
      </c>
      <c r="D34">
        <v>0.16796547740010032</v>
      </c>
      <c r="E34">
        <v>0.10376128609690065</v>
      </c>
      <c r="F34">
        <v>7.1374586764451191</v>
      </c>
      <c r="G34">
        <v>1.17092305377182E-12</v>
      </c>
      <c r="K34">
        <f t="shared" si="1"/>
        <v>0</v>
      </c>
      <c r="M34">
        <f t="shared" si="2"/>
        <v>0</v>
      </c>
    </row>
    <row r="35" spans="1:13">
      <c r="B35" t="s">
        <v>18</v>
      </c>
      <c r="C35">
        <v>1.0326945535342507</v>
      </c>
      <c r="D35">
        <v>0.19725379864584996</v>
      </c>
      <c r="E35">
        <v>7.7193176877142486E-2</v>
      </c>
      <c r="F35">
        <v>5.2353595247529476</v>
      </c>
      <c r="G35">
        <v>1.7528812558304441E-7</v>
      </c>
      <c r="K35">
        <f t="shared" si="1"/>
        <v>0</v>
      </c>
      <c r="M35">
        <f t="shared" si="2"/>
        <v>0</v>
      </c>
    </row>
    <row r="36" spans="1:13">
      <c r="B36" t="s">
        <v>19</v>
      </c>
      <c r="C36">
        <v>0.96562296328189801</v>
      </c>
      <c r="D36">
        <v>0.18189050329746698</v>
      </c>
      <c r="E36">
        <v>7.9115668735384975E-2</v>
      </c>
      <c r="F36">
        <v>5.308814620754009</v>
      </c>
      <c r="G36">
        <v>1.1786585705402224E-7</v>
      </c>
      <c r="K36">
        <f t="shared" si="1"/>
        <v>0</v>
      </c>
      <c r="M36">
        <f t="shared" si="2"/>
        <v>0</v>
      </c>
    </row>
    <row r="37" spans="1:13">
      <c r="A37" t="s">
        <v>20</v>
      </c>
      <c r="B37" t="s">
        <v>26</v>
      </c>
    </row>
    <row r="38" spans="1:13">
      <c r="A38" t="s">
        <v>22</v>
      </c>
      <c r="B38" t="s">
        <v>23</v>
      </c>
      <c r="L38" t="str">
        <f>A24</f>
        <v>YAL</v>
      </c>
      <c r="M38" t="e">
        <f>SUM(M28:M36)</f>
        <v>#NUM!</v>
      </c>
    </row>
    <row r="44" spans="1:13">
      <c r="A44" t="s">
        <v>28</v>
      </c>
    </row>
    <row r="45" spans="1:13">
      <c r="A45" t="s">
        <v>1</v>
      </c>
    </row>
    <row r="46" spans="1:13">
      <c r="A46" t="s">
        <v>2</v>
      </c>
      <c r="B46" t="s">
        <v>3</v>
      </c>
      <c r="C46" t="s">
        <v>4</v>
      </c>
      <c r="E46" t="s">
        <v>5</v>
      </c>
      <c r="F46" t="s">
        <v>6</v>
      </c>
      <c r="G46" t="s">
        <v>7</v>
      </c>
    </row>
    <row r="47" spans="1:13">
      <c r="C47" t="s">
        <v>8</v>
      </c>
      <c r="D47" t="s">
        <v>9</v>
      </c>
      <c r="E47" t="s">
        <v>10</v>
      </c>
      <c r="M47" t="s">
        <v>68</v>
      </c>
    </row>
    <row r="48" spans="1:13">
      <c r="A48">
        <v>1</v>
      </c>
      <c r="B48" t="s">
        <v>11</v>
      </c>
      <c r="C48">
        <v>-183.21733365777484</v>
      </c>
      <c r="D48">
        <v>91.77083578739402</v>
      </c>
      <c r="F48">
        <v>-1.9964657844267149</v>
      </c>
      <c r="G48">
        <v>4.5967775018450792E-2</v>
      </c>
      <c r="K48">
        <f>K8</f>
        <v>1</v>
      </c>
      <c r="M48">
        <f>C48*K48</f>
        <v>-183.21733365777484</v>
      </c>
    </row>
    <row r="49" spans="1:13">
      <c r="B49" t="s">
        <v>12</v>
      </c>
      <c r="C49">
        <v>-1.2795675731387266</v>
      </c>
      <c r="D49">
        <v>0.37566719056978382</v>
      </c>
      <c r="E49">
        <v>-1.3194714825902156</v>
      </c>
      <c r="F49">
        <v>-3.4061201117882414</v>
      </c>
      <c r="G49">
        <v>6.6705130354551044E-4</v>
      </c>
      <c r="K49">
        <f t="shared" ref="K49:K56" si="3">K9</f>
        <v>0</v>
      </c>
      <c r="M49">
        <f t="shared" ref="M49:M56" si="4">C49*K49</f>
        <v>0</v>
      </c>
    </row>
    <row r="50" spans="1:13">
      <c r="B50" t="s">
        <v>13</v>
      </c>
      <c r="C50">
        <v>66.247020769379532</v>
      </c>
      <c r="D50">
        <v>27.792386508171035</v>
      </c>
      <c r="E50">
        <v>0.92299884974065027</v>
      </c>
      <c r="F50">
        <v>2.3836391577924672</v>
      </c>
      <c r="G50">
        <v>1.7200353157162295E-2</v>
      </c>
      <c r="K50" t="e">
        <f t="shared" si="3"/>
        <v>#NUM!</v>
      </c>
      <c r="M50" t="e">
        <f t="shared" si="4"/>
        <v>#NUM!</v>
      </c>
    </row>
    <row r="51" spans="1:13">
      <c r="B51" t="s">
        <v>14</v>
      </c>
      <c r="C51">
        <v>-2.891187652703338</v>
      </c>
      <c r="D51">
        <v>0.79220705864999208</v>
      </c>
      <c r="E51">
        <v>-0.24766232368062438</v>
      </c>
      <c r="F51">
        <v>-3.6495353343988621</v>
      </c>
      <c r="G51">
        <v>2.6690961998989803E-4</v>
      </c>
      <c r="K51" t="b">
        <f t="shared" si="3"/>
        <v>0</v>
      </c>
      <c r="M51">
        <f t="shared" si="4"/>
        <v>0</v>
      </c>
    </row>
    <row r="52" spans="1:13">
      <c r="B52" t="s">
        <v>15</v>
      </c>
      <c r="C52">
        <v>8.803721868759444E-2</v>
      </c>
      <c r="D52">
        <v>1.3369190743372504E-2</v>
      </c>
      <c r="E52">
        <v>0.4510698937816166</v>
      </c>
      <c r="F52">
        <v>6.5850821023880632</v>
      </c>
      <c r="G52">
        <v>5.2935186963536658E-11</v>
      </c>
      <c r="K52">
        <f t="shared" si="3"/>
        <v>0</v>
      </c>
      <c r="M52">
        <f t="shared" si="4"/>
        <v>0</v>
      </c>
    </row>
    <row r="53" spans="1:13">
      <c r="B53" t="s">
        <v>16</v>
      </c>
      <c r="C53">
        <v>0.52206591399069113</v>
      </c>
      <c r="D53">
        <v>0.28935383513990243</v>
      </c>
      <c r="E53">
        <v>2.9837826192149149E-2</v>
      </c>
      <c r="F53">
        <v>1.8042474320005903</v>
      </c>
      <c r="G53">
        <v>7.1286459551686401E-2</v>
      </c>
      <c r="K53">
        <f t="shared" si="3"/>
        <v>0</v>
      </c>
      <c r="M53">
        <f t="shared" si="4"/>
        <v>0</v>
      </c>
    </row>
    <row r="54" spans="1:13">
      <c r="B54" t="s">
        <v>17</v>
      </c>
      <c r="C54">
        <v>1.1657556689883826</v>
      </c>
      <c r="D54">
        <v>0.1598575577874678</v>
      </c>
      <c r="E54">
        <v>0.11364834704734089</v>
      </c>
      <c r="F54">
        <v>7.292465149118982</v>
      </c>
      <c r="G54">
        <v>3.8172056247983776E-13</v>
      </c>
      <c r="K54">
        <f t="shared" si="3"/>
        <v>0</v>
      </c>
      <c r="M54">
        <f t="shared" si="4"/>
        <v>0</v>
      </c>
    </row>
    <row r="55" spans="1:13">
      <c r="B55" t="s">
        <v>18</v>
      </c>
      <c r="C55">
        <v>0.2462015344050871</v>
      </c>
      <c r="D55">
        <v>0.1877320923555906</v>
      </c>
      <c r="E55">
        <v>2.0729157925142211E-2</v>
      </c>
      <c r="F55">
        <v>1.3114515015298891</v>
      </c>
      <c r="G55">
        <v>0.18979929663014816</v>
      </c>
      <c r="K55">
        <f t="shared" si="3"/>
        <v>0</v>
      </c>
      <c r="M55">
        <f t="shared" si="4"/>
        <v>0</v>
      </c>
    </row>
    <row r="56" spans="1:13">
      <c r="B56" t="s">
        <v>19</v>
      </c>
      <c r="C56">
        <v>0.5039939999838613</v>
      </c>
      <c r="D56">
        <v>0.17311040394690688</v>
      </c>
      <c r="E56">
        <v>4.6511908640455776E-2</v>
      </c>
      <c r="F56">
        <v>2.911402136976335</v>
      </c>
      <c r="G56">
        <v>3.6229580910242531E-3</v>
      </c>
      <c r="K56">
        <f t="shared" si="3"/>
        <v>0</v>
      </c>
      <c r="M56">
        <f t="shared" si="4"/>
        <v>0</v>
      </c>
    </row>
    <row r="57" spans="1:13">
      <c r="A57" t="s">
        <v>20</v>
      </c>
      <c r="B57" t="s">
        <v>27</v>
      </c>
    </row>
    <row r="58" spans="1:13">
      <c r="A58" t="s">
        <v>22</v>
      </c>
      <c r="B58" t="s">
        <v>23</v>
      </c>
      <c r="M58" t="e">
        <f>SUM(M48:M56)</f>
        <v>#NUM!</v>
      </c>
    </row>
    <row r="64" spans="1:13">
      <c r="A64" t="s">
        <v>29</v>
      </c>
    </row>
    <row r="65" spans="1:13">
      <c r="A65" t="s">
        <v>1</v>
      </c>
    </row>
    <row r="66" spans="1:13">
      <c r="A66" t="s">
        <v>2</v>
      </c>
      <c r="B66" t="s">
        <v>3</v>
      </c>
      <c r="C66" t="s">
        <v>4</v>
      </c>
      <c r="E66" t="s">
        <v>5</v>
      </c>
      <c r="F66" t="s">
        <v>6</v>
      </c>
      <c r="G66" t="s">
        <v>7</v>
      </c>
    </row>
    <row r="67" spans="1:13">
      <c r="C67" t="s">
        <v>8</v>
      </c>
      <c r="D67" t="s">
        <v>9</v>
      </c>
      <c r="E67" t="s">
        <v>10</v>
      </c>
      <c r="M67" t="s">
        <v>68</v>
      </c>
    </row>
    <row r="68" spans="1:13">
      <c r="A68">
        <v>1</v>
      </c>
      <c r="B68" t="s">
        <v>11</v>
      </c>
      <c r="C68">
        <v>607.90137872277705</v>
      </c>
      <c r="D68">
        <v>469.70323612432418</v>
      </c>
      <c r="F68">
        <v>1.2942243782239424</v>
      </c>
      <c r="G68">
        <v>0.19568126120396556</v>
      </c>
      <c r="K68">
        <f>K8</f>
        <v>1</v>
      </c>
      <c r="M68">
        <f>C68*K68</f>
        <v>607.90137872277705</v>
      </c>
    </row>
    <row r="69" spans="1:13">
      <c r="B69" t="s">
        <v>12</v>
      </c>
      <c r="C69">
        <v>1.8453951449475565</v>
      </c>
      <c r="D69">
        <v>1.9227469555267875</v>
      </c>
      <c r="E69">
        <v>0.33157535169051372</v>
      </c>
      <c r="F69">
        <v>0.95977015573635982</v>
      </c>
      <c r="G69">
        <v>0.33724337086400868</v>
      </c>
      <c r="K69">
        <f t="shared" ref="K69:K76" si="5">K9</f>
        <v>0</v>
      </c>
      <c r="M69">
        <f t="shared" ref="M69:M76" si="6">C69*K69</f>
        <v>0</v>
      </c>
    </row>
    <row r="70" spans="1:13">
      <c r="B70" t="s">
        <v>13</v>
      </c>
      <c r="C70">
        <v>-172.99660854459907</v>
      </c>
      <c r="D70">
        <v>142.24752090902399</v>
      </c>
      <c r="E70">
        <v>-0.41997987446514157</v>
      </c>
      <c r="F70">
        <v>-1.2161660705162025</v>
      </c>
      <c r="G70">
        <v>0.22401131135055874</v>
      </c>
      <c r="K70" t="e">
        <f t="shared" si="5"/>
        <v>#NUM!</v>
      </c>
      <c r="M70" t="e">
        <f t="shared" si="6"/>
        <v>#NUM!</v>
      </c>
    </row>
    <row r="71" spans="1:13">
      <c r="B71" t="s">
        <v>14</v>
      </c>
      <c r="C71">
        <v>-15.418342911209191</v>
      </c>
      <c r="D71">
        <v>4.054689226002961</v>
      </c>
      <c r="E71">
        <v>-0.2301322299538455</v>
      </c>
      <c r="F71">
        <v>-3.8025954769432015</v>
      </c>
      <c r="G71">
        <v>1.4585859899342597E-4</v>
      </c>
      <c r="K71" t="b">
        <f t="shared" si="5"/>
        <v>0</v>
      </c>
      <c r="M71">
        <f t="shared" si="6"/>
        <v>0</v>
      </c>
    </row>
    <row r="72" spans="1:13">
      <c r="B72" t="s">
        <v>15</v>
      </c>
      <c r="C72">
        <v>0.87933982487394702</v>
      </c>
      <c r="D72">
        <v>6.8426446186817938E-2</v>
      </c>
      <c r="E72">
        <v>0.78503740990302995</v>
      </c>
      <c r="F72">
        <v>12.850876727883437</v>
      </c>
      <c r="G72">
        <v>6.8339337549279822E-37</v>
      </c>
      <c r="K72">
        <f t="shared" si="5"/>
        <v>0</v>
      </c>
      <c r="M72">
        <f t="shared" si="6"/>
        <v>0</v>
      </c>
    </row>
    <row r="73" spans="1:13">
      <c r="B73" t="s">
        <v>16</v>
      </c>
      <c r="C73">
        <v>8.8031036855764722</v>
      </c>
      <c r="D73">
        <v>1.4809762991050963</v>
      </c>
      <c r="E73">
        <v>8.7666514653885155E-2</v>
      </c>
      <c r="F73">
        <v>5.9441219220698462</v>
      </c>
      <c r="G73">
        <v>3.0784515744433148E-9</v>
      </c>
      <c r="K73">
        <f t="shared" si="5"/>
        <v>0</v>
      </c>
      <c r="M73">
        <f t="shared" si="6"/>
        <v>0</v>
      </c>
    </row>
    <row r="74" spans="1:13">
      <c r="B74" t="s">
        <v>17</v>
      </c>
      <c r="C74">
        <v>2.2345605800518746</v>
      </c>
      <c r="D74">
        <v>0.81818599087030219</v>
      </c>
      <c r="E74">
        <v>3.7958042094450362E-2</v>
      </c>
      <c r="F74">
        <v>2.7311156692807446</v>
      </c>
      <c r="G74">
        <v>6.3466222803576812E-3</v>
      </c>
      <c r="K74">
        <f t="shared" si="5"/>
        <v>0</v>
      </c>
      <c r="M74">
        <f t="shared" si="6"/>
        <v>0</v>
      </c>
    </row>
    <row r="75" spans="1:13">
      <c r="B75" t="s">
        <v>18</v>
      </c>
      <c r="C75">
        <v>2.1796130650403382</v>
      </c>
      <c r="D75">
        <v>0.96085396354125707</v>
      </c>
      <c r="E75">
        <v>3.1976166010547473E-2</v>
      </c>
      <c r="F75">
        <v>2.2684124203508582</v>
      </c>
      <c r="G75">
        <v>2.3370388114394618E-2</v>
      </c>
      <c r="K75">
        <f t="shared" si="5"/>
        <v>0</v>
      </c>
      <c r="M75">
        <f t="shared" si="6"/>
        <v>0</v>
      </c>
    </row>
    <row r="76" spans="1:13">
      <c r="B76" t="s">
        <v>19</v>
      </c>
      <c r="C76">
        <v>2.9232703369010564</v>
      </c>
      <c r="D76">
        <v>0.8860169599961325</v>
      </c>
      <c r="E76">
        <v>4.7007143102348152E-2</v>
      </c>
      <c r="F76">
        <v>3.2993390294851879</v>
      </c>
      <c r="G76">
        <v>9.7973358430867717E-4</v>
      </c>
      <c r="K76">
        <f t="shared" si="5"/>
        <v>0</v>
      </c>
      <c r="M76">
        <f t="shared" si="6"/>
        <v>0</v>
      </c>
    </row>
    <row r="77" spans="1:13">
      <c r="A77" t="s">
        <v>20</v>
      </c>
      <c r="B77" t="s">
        <v>30</v>
      </c>
    </row>
    <row r="78" spans="1:13">
      <c r="A78" t="s">
        <v>22</v>
      </c>
      <c r="B78" t="s">
        <v>23</v>
      </c>
      <c r="M78" t="e">
        <f>SUM(M68:M76)</f>
        <v>#NUM!</v>
      </c>
    </row>
    <row r="84" spans="1:13">
      <c r="A84" t="s">
        <v>31</v>
      </c>
    </row>
    <row r="85" spans="1:13">
      <c r="A85" t="s">
        <v>1</v>
      </c>
    </row>
    <row r="86" spans="1:13">
      <c r="A86" t="s">
        <v>2</v>
      </c>
      <c r="B86" t="s">
        <v>3</v>
      </c>
      <c r="C86" t="s">
        <v>4</v>
      </c>
      <c r="E86" t="s">
        <v>5</v>
      </c>
      <c r="F86" t="s">
        <v>6</v>
      </c>
      <c r="G86" t="s">
        <v>7</v>
      </c>
    </row>
    <row r="87" spans="1:13">
      <c r="C87" t="s">
        <v>8</v>
      </c>
      <c r="D87" t="s">
        <v>9</v>
      </c>
      <c r="E87" t="s">
        <v>10</v>
      </c>
      <c r="M87" t="s">
        <v>68</v>
      </c>
    </row>
    <row r="88" spans="1:13">
      <c r="A88">
        <v>1</v>
      </c>
      <c r="B88" t="s">
        <v>11</v>
      </c>
      <c r="C88">
        <v>93.85078661775286</v>
      </c>
      <c r="D88">
        <v>483.78037136918186</v>
      </c>
      <c r="F88">
        <v>0.19399461444072019</v>
      </c>
      <c r="G88">
        <v>0.84619240446131561</v>
      </c>
      <c r="K88">
        <f>K8</f>
        <v>1</v>
      </c>
      <c r="M88">
        <f>C88*K88</f>
        <v>93.85078661775286</v>
      </c>
    </row>
    <row r="89" spans="1:13">
      <c r="B89" t="s">
        <v>12</v>
      </c>
      <c r="C89">
        <v>-1.2393019367468261</v>
      </c>
      <c r="D89">
        <v>1.980372210907027</v>
      </c>
      <c r="E89">
        <v>-0.22989517691815833</v>
      </c>
      <c r="F89">
        <v>-0.62579242928237999</v>
      </c>
      <c r="G89">
        <v>0.53149569938340679</v>
      </c>
      <c r="K89">
        <f t="shared" ref="K89:K96" si="7">K9</f>
        <v>0</v>
      </c>
      <c r="M89">
        <f t="shared" ref="M89:M96" si="8">C89*K89</f>
        <v>0</v>
      </c>
    </row>
    <row r="90" spans="1:13">
      <c r="B90" t="s">
        <v>13</v>
      </c>
      <c r="C90">
        <v>0.85999938213062199</v>
      </c>
      <c r="D90">
        <v>146.51071825593783</v>
      </c>
      <c r="E90">
        <v>2.1555043113100554E-3</v>
      </c>
      <c r="F90">
        <v>5.8698734970932245E-3</v>
      </c>
      <c r="G90">
        <v>0.99531691111834419</v>
      </c>
      <c r="K90" t="e">
        <f t="shared" si="7"/>
        <v>#NUM!</v>
      </c>
      <c r="M90" t="e">
        <f t="shared" si="8"/>
        <v>#NUM!</v>
      </c>
    </row>
    <row r="91" spans="1:13">
      <c r="B91" t="s">
        <v>14</v>
      </c>
      <c r="C91">
        <v>-19.515103688743125</v>
      </c>
      <c r="D91">
        <v>4.1762093779211895</v>
      </c>
      <c r="E91">
        <v>-0.30072565188127109</v>
      </c>
      <c r="F91">
        <v>-4.6729227207610089</v>
      </c>
      <c r="G91">
        <v>3.0918605614227355E-6</v>
      </c>
      <c r="K91" t="b">
        <f t="shared" si="7"/>
        <v>0</v>
      </c>
      <c r="M91">
        <f t="shared" si="8"/>
        <v>0</v>
      </c>
    </row>
    <row r="92" spans="1:13">
      <c r="B92" t="s">
        <v>15</v>
      </c>
      <c r="C92">
        <v>0.52770002929902682</v>
      </c>
      <c r="D92">
        <v>7.0477205609394841E-2</v>
      </c>
      <c r="E92">
        <v>0.48638547280762617</v>
      </c>
      <c r="F92">
        <v>7.4875277011363615</v>
      </c>
      <c r="G92">
        <v>9.0223390366738129E-14</v>
      </c>
      <c r="K92">
        <f t="shared" si="7"/>
        <v>0</v>
      </c>
      <c r="M92">
        <f t="shared" si="8"/>
        <v>0</v>
      </c>
    </row>
    <row r="93" spans="1:13">
      <c r="B93" t="s">
        <v>16</v>
      </c>
      <c r="C93">
        <v>32.993007132047794</v>
      </c>
      <c r="D93">
        <v>1.525361566340967</v>
      </c>
      <c r="E93">
        <v>0.33921862616752435</v>
      </c>
      <c r="F93">
        <v>21.629630547983012</v>
      </c>
      <c r="G93">
        <v>5.9547513161979178E-97</v>
      </c>
      <c r="K93">
        <f t="shared" si="7"/>
        <v>0</v>
      </c>
      <c r="M93">
        <f t="shared" si="8"/>
        <v>0</v>
      </c>
    </row>
    <row r="94" spans="1:13">
      <c r="B94" t="s">
        <v>17</v>
      </c>
      <c r="C94">
        <v>2.0985729903155104</v>
      </c>
      <c r="D94">
        <v>0.84270725017429515</v>
      </c>
      <c r="E94">
        <v>3.680405028524282E-2</v>
      </c>
      <c r="F94">
        <v>2.4902752288905399</v>
      </c>
      <c r="G94">
        <v>1.2814749560787287E-2</v>
      </c>
      <c r="K94">
        <f t="shared" si="7"/>
        <v>0</v>
      </c>
      <c r="M94">
        <f t="shared" si="8"/>
        <v>0</v>
      </c>
    </row>
    <row r="95" spans="1:13">
      <c r="B95" t="s">
        <v>18</v>
      </c>
      <c r="C95">
        <v>4.7967113923762721</v>
      </c>
      <c r="D95">
        <v>0.98965102124717363</v>
      </c>
      <c r="E95">
        <v>7.2652479843842668E-2</v>
      </c>
      <c r="F95">
        <v>4.8468715632015229</v>
      </c>
      <c r="G95">
        <v>1.3139036480996542E-6</v>
      </c>
      <c r="K95">
        <f t="shared" si="7"/>
        <v>0</v>
      </c>
      <c r="M95">
        <f t="shared" si="8"/>
        <v>0</v>
      </c>
    </row>
    <row r="96" spans="1:13">
      <c r="B96" t="s">
        <v>19</v>
      </c>
      <c r="C96">
        <v>4.3529650874087524</v>
      </c>
      <c r="D96">
        <v>0.91257113211131458</v>
      </c>
      <c r="E96">
        <v>7.2266983647133687E-2</v>
      </c>
      <c r="F96">
        <v>4.7700008626590895</v>
      </c>
      <c r="G96">
        <v>1.9245658744418207E-6</v>
      </c>
      <c r="K96">
        <f t="shared" si="7"/>
        <v>0</v>
      </c>
      <c r="M96">
        <f t="shared" si="8"/>
        <v>0</v>
      </c>
    </row>
    <row r="97" spans="1:13">
      <c r="A97" t="s">
        <v>20</v>
      </c>
      <c r="B97" t="s">
        <v>32</v>
      </c>
    </row>
    <row r="98" spans="1:13">
      <c r="A98" t="s">
        <v>22</v>
      </c>
      <c r="B98" t="s">
        <v>23</v>
      </c>
      <c r="M98" t="e">
        <f>SUM(M88:M96)</f>
        <v>#NUM!</v>
      </c>
    </row>
    <row r="104" spans="1:13">
      <c r="A104" t="s">
        <v>33</v>
      </c>
    </row>
    <row r="105" spans="1:13">
      <c r="A105" t="s">
        <v>34</v>
      </c>
    </row>
    <row r="106" spans="1:13">
      <c r="A106" t="s">
        <v>3</v>
      </c>
      <c r="B106" t="s">
        <v>3</v>
      </c>
      <c r="C106" t="s">
        <v>8</v>
      </c>
      <c r="D106" t="s">
        <v>35</v>
      </c>
      <c r="E106" t="s">
        <v>36</v>
      </c>
      <c r="F106" t="s">
        <v>37</v>
      </c>
      <c r="G106" t="s">
        <v>7</v>
      </c>
      <c r="H106" t="s">
        <v>38</v>
      </c>
    </row>
    <row r="107" spans="1:13">
      <c r="A107" t="s">
        <v>39</v>
      </c>
      <c r="B107" t="s">
        <v>12</v>
      </c>
      <c r="C107">
        <v>-0.29970919628072035</v>
      </c>
      <c r="D107">
        <v>0.58670672546121194</v>
      </c>
      <c r="E107">
        <v>0.26095042283489767</v>
      </c>
      <c r="F107">
        <v>1</v>
      </c>
      <c r="G107">
        <v>0.60946795227975392</v>
      </c>
      <c r="H107">
        <v>0.74103368470295317</v>
      </c>
    </row>
    <row r="108" spans="1:13">
      <c r="B108" t="s">
        <v>13</v>
      </c>
      <c r="C108">
        <v>10.117628211076827</v>
      </c>
      <c r="D108">
        <v>41.960076632761023</v>
      </c>
      <c r="E108">
        <v>5.8141320021728699E-2</v>
      </c>
      <c r="F108">
        <v>1</v>
      </c>
      <c r="G108">
        <v>0.80945814971135488</v>
      </c>
      <c r="H108">
        <v>24775.937798041858</v>
      </c>
    </row>
    <row r="109" spans="1:13">
      <c r="B109" t="s">
        <v>14</v>
      </c>
      <c r="C109">
        <v>18.595854339536281</v>
      </c>
      <c r="D109">
        <v>1299.4870933909524</v>
      </c>
      <c r="E109">
        <v>2.0478037342192061E-4</v>
      </c>
      <c r="F109">
        <v>1</v>
      </c>
      <c r="G109">
        <v>0.98858254247852295</v>
      </c>
      <c r="H109">
        <v>119145302.96453133</v>
      </c>
    </row>
    <row r="110" spans="1:13">
      <c r="B110" t="s">
        <v>40</v>
      </c>
      <c r="C110">
        <v>-42.932507342637486</v>
      </c>
      <c r="D110">
        <v>1306.706441806205</v>
      </c>
      <c r="E110">
        <v>1.0794845764239096E-3</v>
      </c>
      <c r="F110">
        <v>1</v>
      </c>
      <c r="G110">
        <v>0.9737898110266433</v>
      </c>
      <c r="H110">
        <v>2.2628145719415474E-19</v>
      </c>
    </row>
    <row r="111" spans="1:13">
      <c r="A111" t="s">
        <v>20</v>
      </c>
      <c r="B111" t="s">
        <v>41</v>
      </c>
    </row>
    <row r="124" spans="1:8">
      <c r="A124" t="s">
        <v>42</v>
      </c>
    </row>
    <row r="125" spans="1:8">
      <c r="A125" t="s">
        <v>34</v>
      </c>
    </row>
    <row r="126" spans="1:8">
      <c r="A126" t="s">
        <v>3</v>
      </c>
      <c r="B126" t="s">
        <v>3</v>
      </c>
      <c r="C126" t="s">
        <v>8</v>
      </c>
      <c r="D126" t="s">
        <v>35</v>
      </c>
      <c r="E126" t="s">
        <v>36</v>
      </c>
      <c r="F126" t="s">
        <v>37</v>
      </c>
      <c r="G126" t="s">
        <v>7</v>
      </c>
      <c r="H126" t="s">
        <v>38</v>
      </c>
    </row>
    <row r="127" spans="1:8">
      <c r="A127" t="s">
        <v>39</v>
      </c>
      <c r="B127" t="s">
        <v>12</v>
      </c>
      <c r="C127">
        <v>-1.4125707854443339</v>
      </c>
      <c r="D127">
        <v>0.64226310302763834</v>
      </c>
      <c r="E127">
        <v>4.8372050050701381</v>
      </c>
      <c r="F127">
        <v>1</v>
      </c>
      <c r="G127">
        <v>2.7852001823903939E-2</v>
      </c>
      <c r="H127">
        <v>0.24351644922776589</v>
      </c>
    </row>
    <row r="128" spans="1:8">
      <c r="B128" t="s">
        <v>13</v>
      </c>
      <c r="C128">
        <v>84.408166336700731</v>
      </c>
      <c r="D128">
        <v>45.327528497828027</v>
      </c>
      <c r="E128">
        <v>3.4677266212526932</v>
      </c>
      <c r="F128">
        <v>1</v>
      </c>
      <c r="G128">
        <v>6.2577258372851191E-2</v>
      </c>
      <c r="H128">
        <v>4.5498896909198085E+36</v>
      </c>
    </row>
    <row r="129" spans="1:8">
      <c r="B129" t="s">
        <v>14</v>
      </c>
      <c r="C129">
        <v>2.0088899157125155</v>
      </c>
      <c r="D129">
        <v>0.25400809843263195</v>
      </c>
      <c r="E129">
        <v>62.548536245812727</v>
      </c>
      <c r="F129">
        <v>1</v>
      </c>
      <c r="G129">
        <v>2.5995843453504029E-15</v>
      </c>
      <c r="H129">
        <v>7.455037032773272</v>
      </c>
    </row>
    <row r="130" spans="1:8">
      <c r="B130" t="s">
        <v>40</v>
      </c>
      <c r="C130">
        <v>-263.39962931350226</v>
      </c>
      <c r="D130">
        <v>147.59024585692313</v>
      </c>
      <c r="E130">
        <v>3.1850408477576009</v>
      </c>
      <c r="F130">
        <v>1</v>
      </c>
      <c r="G130">
        <v>7.4315139937467176E-2</v>
      </c>
      <c r="H130">
        <v>4.0457072503963687E-115</v>
      </c>
    </row>
    <row r="131" spans="1:8">
      <c r="A131" t="s">
        <v>20</v>
      </c>
      <c r="B131" t="s">
        <v>41</v>
      </c>
    </row>
    <row r="144" spans="1:8">
      <c r="A144" s="1" t="s">
        <v>43</v>
      </c>
    </row>
    <row r="145" spans="1:8">
      <c r="A145" t="s">
        <v>34</v>
      </c>
    </row>
    <row r="146" spans="1:8">
      <c r="A146" t="s">
        <v>3</v>
      </c>
      <c r="B146" t="s">
        <v>3</v>
      </c>
      <c r="C146" t="s">
        <v>8</v>
      </c>
      <c r="D146" t="s">
        <v>35</v>
      </c>
      <c r="E146" t="s">
        <v>36</v>
      </c>
      <c r="F146" t="s">
        <v>37</v>
      </c>
      <c r="G146" t="s">
        <v>7</v>
      </c>
      <c r="H146" t="s">
        <v>38</v>
      </c>
    </row>
    <row r="147" spans="1:8">
      <c r="A147" t="s">
        <v>39</v>
      </c>
      <c r="B147" t="s">
        <v>12</v>
      </c>
      <c r="C147">
        <v>-0.76465562447172686</v>
      </c>
      <c r="D147">
        <v>0.29233481531448674</v>
      </c>
      <c r="E147">
        <v>6.8418050320957553</v>
      </c>
      <c r="F147">
        <v>1</v>
      </c>
      <c r="G147">
        <v>8.9048815716841669E-3</v>
      </c>
      <c r="H147">
        <v>0.46549420818880732</v>
      </c>
    </row>
    <row r="148" spans="1:8">
      <c r="B148" t="s">
        <v>13</v>
      </c>
      <c r="C148">
        <v>41.330039471379038</v>
      </c>
      <c r="D148">
        <v>21.095341938774354</v>
      </c>
      <c r="E148">
        <v>3.8384730998468073</v>
      </c>
      <c r="F148">
        <v>1</v>
      </c>
      <c r="G148">
        <v>5.008911640017296E-2</v>
      </c>
      <c r="H148">
        <v>8.9003703700114778E+17</v>
      </c>
    </row>
    <row r="149" spans="1:8">
      <c r="B149" t="s">
        <v>14</v>
      </c>
      <c r="C149">
        <v>1.0106544241569573</v>
      </c>
      <c r="D149">
        <v>9.8088413968690238E-2</v>
      </c>
      <c r="E149">
        <v>106.16220696319795</v>
      </c>
      <c r="F149">
        <v>1</v>
      </c>
      <c r="G149">
        <v>6.7940077128727386E-25</v>
      </c>
      <c r="H149">
        <v>2.7473983907053978</v>
      </c>
    </row>
    <row r="150" spans="1:8">
      <c r="B150" t="s">
        <v>40</v>
      </c>
      <c r="C150">
        <v>-123.04539447220833</v>
      </c>
      <c r="D150">
        <v>69.14860313145843</v>
      </c>
      <c r="E150">
        <v>3.1663863386185707</v>
      </c>
      <c r="F150">
        <v>1</v>
      </c>
      <c r="G150">
        <v>7.5168591380132738E-2</v>
      </c>
      <c r="H150">
        <v>3.6480783498787438E-54</v>
      </c>
    </row>
    <row r="151" spans="1:8">
      <c r="A151" t="s">
        <v>20</v>
      </c>
      <c r="B151" t="s">
        <v>41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Diehr</dc:creator>
  <cp:lastModifiedBy>Paula Diehr</cp:lastModifiedBy>
  <cp:lastPrinted>2014-01-06T18:44:28Z</cp:lastPrinted>
  <dcterms:created xsi:type="dcterms:W3CDTF">2014-01-06T17:39:22Z</dcterms:created>
  <dcterms:modified xsi:type="dcterms:W3CDTF">2014-01-06T20:09:06Z</dcterms:modified>
</cp:coreProperties>
</file>