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7515" windowHeight="1227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Sheet1!$AL$1:$AY$37</definedName>
    <definedName name="_xlnm.Print_Area" localSheetId="1">Sheet2!$S$3:$AE$39</definedName>
  </definedNames>
  <calcPr calcId="125725"/>
</workbook>
</file>

<file path=xl/calcChain.xml><?xml version="1.0" encoding="utf-8"?>
<calcChain xmlns="http://schemas.openxmlformats.org/spreadsheetml/2006/main">
  <c r="F9" i="3"/>
  <c r="G9"/>
  <c r="J9" s="1"/>
  <c r="H9"/>
  <c r="I9"/>
  <c r="E9"/>
  <c r="A30"/>
  <c r="A27"/>
  <c r="A15"/>
  <c r="A12"/>
  <c r="B7"/>
  <c r="C7"/>
  <c r="D7"/>
  <c r="E7"/>
  <c r="F7"/>
  <c r="G7"/>
  <c r="H7"/>
  <c r="I7"/>
  <c r="J7"/>
  <c r="A8"/>
  <c r="B8"/>
  <c r="E8"/>
  <c r="H8"/>
  <c r="A9"/>
  <c r="A24"/>
  <c r="B5"/>
  <c r="G5" i="2"/>
  <c r="H5" s="1"/>
  <c r="I5" s="1"/>
  <c r="J5" s="1"/>
  <c r="K5" s="1"/>
  <c r="L5" s="1"/>
  <c r="M5" s="1"/>
  <c r="F5"/>
  <c r="AK8"/>
  <c r="AL8"/>
  <c r="AM8"/>
  <c r="E36"/>
  <c r="F36"/>
  <c r="AH38" s="1"/>
  <c r="G36"/>
  <c r="H36"/>
  <c r="I36"/>
  <c r="AI38" s="1"/>
  <c r="J36"/>
  <c r="K36"/>
  <c r="L36"/>
  <c r="AJ38" s="1"/>
  <c r="M36"/>
  <c r="D36"/>
  <c r="AG38" s="1"/>
  <c r="D73"/>
  <c r="E73"/>
  <c r="F73"/>
  <c r="G73"/>
  <c r="H73"/>
  <c r="I73"/>
  <c r="J73"/>
  <c r="K73"/>
  <c r="L73"/>
  <c r="M73"/>
  <c r="E59"/>
  <c r="H59"/>
  <c r="K59"/>
  <c r="E60"/>
  <c r="F60"/>
  <c r="G60"/>
  <c r="H60"/>
  <c r="I60"/>
  <c r="J60"/>
  <c r="K60"/>
  <c r="L60"/>
  <c r="M60"/>
  <c r="D61"/>
  <c r="E61"/>
  <c r="F61"/>
  <c r="G61"/>
  <c r="H61"/>
  <c r="I61"/>
  <c r="J61"/>
  <c r="K61"/>
  <c r="L61"/>
  <c r="M61"/>
  <c r="D62"/>
  <c r="E62"/>
  <c r="F62"/>
  <c r="G62"/>
  <c r="H62"/>
  <c r="I62"/>
  <c r="J62"/>
  <c r="K62"/>
  <c r="L62"/>
  <c r="M62"/>
  <c r="D63"/>
  <c r="E63"/>
  <c r="F63"/>
  <c r="G63"/>
  <c r="H63"/>
  <c r="I63"/>
  <c r="J63"/>
  <c r="K63"/>
  <c r="L63"/>
  <c r="M63"/>
  <c r="D64"/>
  <c r="E64"/>
  <c r="F64"/>
  <c r="G64"/>
  <c r="H64"/>
  <c r="I64"/>
  <c r="J64"/>
  <c r="K64"/>
  <c r="L64"/>
  <c r="M64"/>
  <c r="D65"/>
  <c r="E65"/>
  <c r="F65"/>
  <c r="G65"/>
  <c r="H65"/>
  <c r="I65"/>
  <c r="J65"/>
  <c r="K65"/>
  <c r="L65"/>
  <c r="M65"/>
  <c r="D66"/>
  <c r="E66"/>
  <c r="F66"/>
  <c r="G66"/>
  <c r="H66"/>
  <c r="I66"/>
  <c r="J66"/>
  <c r="K66"/>
  <c r="L66"/>
  <c r="M66"/>
  <c r="D67"/>
  <c r="E67"/>
  <c r="F67"/>
  <c r="G67"/>
  <c r="H67"/>
  <c r="I67"/>
  <c r="J67"/>
  <c r="K67"/>
  <c r="L67"/>
  <c r="M67"/>
  <c r="D68"/>
  <c r="E68"/>
  <c r="F68"/>
  <c r="G68"/>
  <c r="H68"/>
  <c r="I68"/>
  <c r="J68"/>
  <c r="K68"/>
  <c r="L68"/>
  <c r="M68"/>
  <c r="D69"/>
  <c r="E69"/>
  <c r="F69"/>
  <c r="G69"/>
  <c r="H69"/>
  <c r="I69"/>
  <c r="J69"/>
  <c r="K69"/>
  <c r="L69"/>
  <c r="M69"/>
  <c r="D70"/>
  <c r="E70"/>
  <c r="F70"/>
  <c r="G70"/>
  <c r="H70"/>
  <c r="I70"/>
  <c r="J70"/>
  <c r="K70"/>
  <c r="L70"/>
  <c r="M70"/>
  <c r="D71"/>
  <c r="E71"/>
  <c r="F71"/>
  <c r="G71"/>
  <c r="H71"/>
  <c r="I71"/>
  <c r="J71"/>
  <c r="K71"/>
  <c r="L71"/>
  <c r="M71"/>
  <c r="D72"/>
  <c r="E72"/>
  <c r="F72"/>
  <c r="G72"/>
  <c r="H72"/>
  <c r="I72"/>
  <c r="J72"/>
  <c r="K72"/>
  <c r="L72"/>
  <c r="M72"/>
  <c r="E58"/>
  <c r="E21"/>
  <c r="E55" s="1"/>
  <c r="F21"/>
  <c r="AH22" s="1"/>
  <c r="G21"/>
  <c r="G55" s="1"/>
  <c r="H21"/>
  <c r="H55" s="1"/>
  <c r="I21"/>
  <c r="AI22" s="1"/>
  <c r="J21"/>
  <c r="J55" s="1"/>
  <c r="K21"/>
  <c r="K55" s="1"/>
  <c r="L21"/>
  <c r="AJ22" s="1"/>
  <c r="M21"/>
  <c r="M55" s="1"/>
  <c r="AL38" l="1"/>
  <c r="AK38"/>
  <c r="AM38" s="1"/>
  <c r="AL22"/>
  <c r="AK22"/>
  <c r="I55"/>
  <c r="L55"/>
  <c r="F55"/>
  <c r="E35"/>
  <c r="B36" i="3" s="1"/>
  <c r="F35" i="2"/>
  <c r="G35"/>
  <c r="D36" i="3" s="1"/>
  <c r="H35" i="2"/>
  <c r="E36" i="3" s="1"/>
  <c r="I35" i="2"/>
  <c r="J35"/>
  <c r="G36" i="3" s="1"/>
  <c r="K35" i="2"/>
  <c r="H36" i="3" s="1"/>
  <c r="L35" i="2"/>
  <c r="M35"/>
  <c r="J36" i="3" s="1"/>
  <c r="D35" i="2"/>
  <c r="D21"/>
  <c r="AH36" l="1"/>
  <c r="C36" i="3"/>
  <c r="AG36" i="2"/>
  <c r="AJ36"/>
  <c r="I36" i="3"/>
  <c r="AI36" i="2"/>
  <c r="F36" i="3"/>
  <c r="AK36" i="2"/>
  <c r="AL36"/>
  <c r="AM36" s="1"/>
  <c r="AM22"/>
  <c r="AG22"/>
  <c r="D55"/>
  <c r="E9"/>
  <c r="B11" i="3" s="1"/>
  <c r="F9" i="2"/>
  <c r="G9"/>
  <c r="D11" i="3" s="1"/>
  <c r="H9" i="2"/>
  <c r="E11" i="3" s="1"/>
  <c r="I9" i="2"/>
  <c r="J9"/>
  <c r="G11" i="3" s="1"/>
  <c r="K9" i="2"/>
  <c r="H11" i="3" s="1"/>
  <c r="L9" i="2"/>
  <c r="M9"/>
  <c r="J11" i="3" s="1"/>
  <c r="E10" i="2"/>
  <c r="B12" i="3" s="1"/>
  <c r="F10" i="2"/>
  <c r="G10"/>
  <c r="D12" i="3" s="1"/>
  <c r="H10" i="2"/>
  <c r="E12" i="3" s="1"/>
  <c r="I10" i="2"/>
  <c r="J10"/>
  <c r="G12" i="3" s="1"/>
  <c r="K10" i="2"/>
  <c r="H12" i="3" s="1"/>
  <c r="L10" i="2"/>
  <c r="M10"/>
  <c r="J12" i="3" s="1"/>
  <c r="E11" i="2"/>
  <c r="B13" i="3" s="1"/>
  <c r="F11" i="2"/>
  <c r="G11"/>
  <c r="D13" i="3" s="1"/>
  <c r="H11" i="2"/>
  <c r="E13" i="3" s="1"/>
  <c r="I11" i="2"/>
  <c r="J11"/>
  <c r="G13" i="3" s="1"/>
  <c r="K11" i="2"/>
  <c r="H13" i="3" s="1"/>
  <c r="L11" i="2"/>
  <c r="M11"/>
  <c r="J13" i="3" s="1"/>
  <c r="E12" i="2"/>
  <c r="B14" i="3" s="1"/>
  <c r="F12" i="2"/>
  <c r="G12"/>
  <c r="D14" i="3" s="1"/>
  <c r="H12" i="2"/>
  <c r="E14" i="3" s="1"/>
  <c r="I12" i="2"/>
  <c r="J12"/>
  <c r="G14" i="3" s="1"/>
  <c r="K12" i="2"/>
  <c r="H14" i="3" s="1"/>
  <c r="L12" i="2"/>
  <c r="M12"/>
  <c r="J14" i="3" s="1"/>
  <c r="E13" i="2"/>
  <c r="B15" i="3" s="1"/>
  <c r="F13" i="2"/>
  <c r="G13"/>
  <c r="D15" i="3" s="1"/>
  <c r="H13" i="2"/>
  <c r="E15" i="3" s="1"/>
  <c r="I13" i="2"/>
  <c r="J13"/>
  <c r="G15" i="3" s="1"/>
  <c r="K13" i="2"/>
  <c r="H15" i="3" s="1"/>
  <c r="L13" i="2"/>
  <c r="M13"/>
  <c r="J15" i="3" s="1"/>
  <c r="E14" i="2"/>
  <c r="B16" i="3" s="1"/>
  <c r="F14" i="2"/>
  <c r="G14"/>
  <c r="D16" i="3" s="1"/>
  <c r="H14" i="2"/>
  <c r="E16" i="3" s="1"/>
  <c r="I14" i="2"/>
  <c r="J14"/>
  <c r="G16" i="3" s="1"/>
  <c r="K14" i="2"/>
  <c r="H16" i="3" s="1"/>
  <c r="L14" i="2"/>
  <c r="M14"/>
  <c r="J16" i="3" s="1"/>
  <c r="E15" i="2"/>
  <c r="B17" i="3" s="1"/>
  <c r="F15" i="2"/>
  <c r="G15"/>
  <c r="D17" i="3" s="1"/>
  <c r="H15" i="2"/>
  <c r="E17" i="3" s="1"/>
  <c r="I15" i="2"/>
  <c r="J15"/>
  <c r="G17" i="3" s="1"/>
  <c r="K15" i="2"/>
  <c r="H17" i="3" s="1"/>
  <c r="L15" i="2"/>
  <c r="M15"/>
  <c r="J17" i="3" s="1"/>
  <c r="E16" i="2"/>
  <c r="B18" i="3" s="1"/>
  <c r="F16" i="2"/>
  <c r="G16"/>
  <c r="D18" i="3" s="1"/>
  <c r="H16" i="2"/>
  <c r="E18" i="3" s="1"/>
  <c r="I16" i="2"/>
  <c r="J16"/>
  <c r="G18" i="3" s="1"/>
  <c r="K16" i="2"/>
  <c r="H18" i="3" s="1"/>
  <c r="L16" i="2"/>
  <c r="M16"/>
  <c r="J18" i="3" s="1"/>
  <c r="E17" i="2"/>
  <c r="B19" i="3" s="1"/>
  <c r="F17" i="2"/>
  <c r="G17"/>
  <c r="D19" i="3" s="1"/>
  <c r="H17" i="2"/>
  <c r="E19" i="3" s="1"/>
  <c r="I17" i="2"/>
  <c r="J17"/>
  <c r="G19" i="3" s="1"/>
  <c r="K17" i="2"/>
  <c r="H19" i="3" s="1"/>
  <c r="L17" i="2"/>
  <c r="M17"/>
  <c r="J19" i="3" s="1"/>
  <c r="E18" i="2"/>
  <c r="B20" i="3" s="1"/>
  <c r="F18" i="2"/>
  <c r="G18"/>
  <c r="D20" i="3" s="1"/>
  <c r="H18" i="2"/>
  <c r="E20" i="3" s="1"/>
  <c r="I18" i="2"/>
  <c r="J18"/>
  <c r="G20" i="3" s="1"/>
  <c r="K18" i="2"/>
  <c r="H20" i="3" s="1"/>
  <c r="L18" i="2"/>
  <c r="M18"/>
  <c r="J20" i="3" s="1"/>
  <c r="E19" i="2"/>
  <c r="F19"/>
  <c r="AH20" s="1"/>
  <c r="G19"/>
  <c r="H19"/>
  <c r="I19"/>
  <c r="AI20" s="1"/>
  <c r="J19"/>
  <c r="K19"/>
  <c r="L19"/>
  <c r="AJ20" s="1"/>
  <c r="M19"/>
  <c r="E20"/>
  <c r="F20"/>
  <c r="C21" i="3" s="1"/>
  <c r="G20" i="2"/>
  <c r="H20"/>
  <c r="I20"/>
  <c r="F21" i="3" s="1"/>
  <c r="J20" i="2"/>
  <c r="K20"/>
  <c r="L20"/>
  <c r="I21" i="3" s="1"/>
  <c r="M20" i="2"/>
  <c r="E23"/>
  <c r="B25" i="3" s="1"/>
  <c r="F23" i="2"/>
  <c r="G23"/>
  <c r="D25" i="3" s="1"/>
  <c r="H23" i="2"/>
  <c r="E25" i="3" s="1"/>
  <c r="I23" i="2"/>
  <c r="J23"/>
  <c r="G25" i="3" s="1"/>
  <c r="K23" i="2"/>
  <c r="H25" i="3" s="1"/>
  <c r="L23" i="2"/>
  <c r="M23"/>
  <c r="J25" i="3" s="1"/>
  <c r="E24" i="2"/>
  <c r="B26" i="3" s="1"/>
  <c r="F24" i="2"/>
  <c r="G24"/>
  <c r="D26" i="3" s="1"/>
  <c r="H24" i="2"/>
  <c r="E26" i="3" s="1"/>
  <c r="I24" i="2"/>
  <c r="J24"/>
  <c r="G26" i="3" s="1"/>
  <c r="K24" i="2"/>
  <c r="H26" i="3" s="1"/>
  <c r="L24" i="2"/>
  <c r="M24"/>
  <c r="J26" i="3" s="1"/>
  <c r="E25" i="2"/>
  <c r="B27" i="3" s="1"/>
  <c r="F25" i="2"/>
  <c r="G25"/>
  <c r="D27" i="3" s="1"/>
  <c r="H25" i="2"/>
  <c r="E27" i="3" s="1"/>
  <c r="I25" i="2"/>
  <c r="J25"/>
  <c r="G27" i="3" s="1"/>
  <c r="K25" i="2"/>
  <c r="H27" i="3" s="1"/>
  <c r="L25" i="2"/>
  <c r="M25"/>
  <c r="J27" i="3" s="1"/>
  <c r="E26" i="2"/>
  <c r="B28" i="3" s="1"/>
  <c r="F26" i="2"/>
  <c r="G26"/>
  <c r="D28" i="3" s="1"/>
  <c r="H26" i="2"/>
  <c r="E28" i="3" s="1"/>
  <c r="I26" i="2"/>
  <c r="J26"/>
  <c r="G28" i="3" s="1"/>
  <c r="K26" i="2"/>
  <c r="H28" i="3" s="1"/>
  <c r="L26" i="2"/>
  <c r="M26"/>
  <c r="J28" i="3" s="1"/>
  <c r="E27" i="2"/>
  <c r="B29" i="3" s="1"/>
  <c r="F27" i="2"/>
  <c r="G27"/>
  <c r="D29" i="3" s="1"/>
  <c r="H27" i="2"/>
  <c r="E29" i="3" s="1"/>
  <c r="I27" i="2"/>
  <c r="J27"/>
  <c r="G29" i="3" s="1"/>
  <c r="K27" i="2"/>
  <c r="H29" i="3" s="1"/>
  <c r="L27" i="2"/>
  <c r="M27"/>
  <c r="J29" i="3" s="1"/>
  <c r="E28" i="2"/>
  <c r="B30" i="3" s="1"/>
  <c r="F28" i="2"/>
  <c r="G28"/>
  <c r="D30" i="3" s="1"/>
  <c r="H28" i="2"/>
  <c r="E30" i="3" s="1"/>
  <c r="I28" i="2"/>
  <c r="J28"/>
  <c r="G30" i="3" s="1"/>
  <c r="K28" i="2"/>
  <c r="H30" i="3" s="1"/>
  <c r="L28" i="2"/>
  <c r="M28"/>
  <c r="J30" i="3" s="1"/>
  <c r="E29" i="2"/>
  <c r="B31" i="3" s="1"/>
  <c r="F29" i="2"/>
  <c r="G29"/>
  <c r="D31" i="3" s="1"/>
  <c r="H29" i="2"/>
  <c r="E31" i="3" s="1"/>
  <c r="I29" i="2"/>
  <c r="J29"/>
  <c r="G31" i="3" s="1"/>
  <c r="K29" i="2"/>
  <c r="H31" i="3" s="1"/>
  <c r="L29" i="2"/>
  <c r="M29"/>
  <c r="J31" i="3" s="1"/>
  <c r="E30" i="2"/>
  <c r="B32" i="3" s="1"/>
  <c r="F30" i="2"/>
  <c r="G30"/>
  <c r="D32" i="3" s="1"/>
  <c r="H30" i="2"/>
  <c r="E32" i="3" s="1"/>
  <c r="I30" i="2"/>
  <c r="J30"/>
  <c r="G32" i="3" s="1"/>
  <c r="K30" i="2"/>
  <c r="H32" i="3" s="1"/>
  <c r="L30" i="2"/>
  <c r="M30"/>
  <c r="J32" i="3" s="1"/>
  <c r="E31" i="2"/>
  <c r="B33" i="3" s="1"/>
  <c r="F31" i="2"/>
  <c r="G31"/>
  <c r="D33" i="3" s="1"/>
  <c r="H31" i="2"/>
  <c r="E33" i="3" s="1"/>
  <c r="I31" i="2"/>
  <c r="J31"/>
  <c r="G33" i="3" s="1"/>
  <c r="K31" i="2"/>
  <c r="H33" i="3" s="1"/>
  <c r="L31" i="2"/>
  <c r="M31"/>
  <c r="J33" i="3" s="1"/>
  <c r="E32" i="2"/>
  <c r="B34" i="3" s="1"/>
  <c r="F32" i="2"/>
  <c r="G32"/>
  <c r="D34" i="3" s="1"/>
  <c r="H32" i="2"/>
  <c r="E34" i="3" s="1"/>
  <c r="I32" i="2"/>
  <c r="J32"/>
  <c r="G34" i="3" s="1"/>
  <c r="K32" i="2"/>
  <c r="H34" i="3" s="1"/>
  <c r="L32" i="2"/>
  <c r="M32"/>
  <c r="J34" i="3" s="1"/>
  <c r="E33" i="2"/>
  <c r="B35" i="3" s="1"/>
  <c r="F33" i="2"/>
  <c r="G33"/>
  <c r="D35" i="3" s="1"/>
  <c r="H33" i="2"/>
  <c r="E35" i="3" s="1"/>
  <c r="I33" i="2"/>
  <c r="J33"/>
  <c r="G35" i="3" s="1"/>
  <c r="K33" i="2"/>
  <c r="H35" i="3" s="1"/>
  <c r="L33" i="2"/>
  <c r="M33"/>
  <c r="J35" i="3" s="1"/>
  <c r="E34" i="2"/>
  <c r="F34"/>
  <c r="AH35" s="1"/>
  <c r="G34"/>
  <c r="H34"/>
  <c r="I34"/>
  <c r="AI35" s="1"/>
  <c r="J34"/>
  <c r="K34"/>
  <c r="L34"/>
  <c r="AJ35" s="1"/>
  <c r="M34"/>
  <c r="F8"/>
  <c r="C10" i="3" s="1"/>
  <c r="G8" i="2"/>
  <c r="H8"/>
  <c r="I8"/>
  <c r="F10" i="3" s="1"/>
  <c r="J8" i="2"/>
  <c r="K8"/>
  <c r="L8"/>
  <c r="I10" i="3" s="1"/>
  <c r="M8" i="2"/>
  <c r="E8"/>
  <c r="O34"/>
  <c r="N34"/>
  <c r="S34" s="1"/>
  <c r="AE34" s="1"/>
  <c r="V34"/>
  <c r="U34"/>
  <c r="T34"/>
  <c r="D34"/>
  <c r="AG35" s="1"/>
  <c r="C34"/>
  <c r="B34"/>
  <c r="A34"/>
  <c r="O33"/>
  <c r="N33"/>
  <c r="S33" s="1"/>
  <c r="AE33" s="1"/>
  <c r="V33"/>
  <c r="U33"/>
  <c r="T33"/>
  <c r="D33"/>
  <c r="C33"/>
  <c r="B33"/>
  <c r="A33"/>
  <c r="O32"/>
  <c r="N32"/>
  <c r="S32" s="1"/>
  <c r="AE32" s="1"/>
  <c r="V32"/>
  <c r="U32"/>
  <c r="T32"/>
  <c r="D32"/>
  <c r="C32"/>
  <c r="B32"/>
  <c r="A32"/>
  <c r="O31"/>
  <c r="N31"/>
  <c r="S31" s="1"/>
  <c r="AE31" s="1"/>
  <c r="V31"/>
  <c r="U31"/>
  <c r="T31"/>
  <c r="D31"/>
  <c r="C31"/>
  <c r="B31"/>
  <c r="A31"/>
  <c r="O30"/>
  <c r="N30"/>
  <c r="S30" s="1"/>
  <c r="AE30" s="1"/>
  <c r="V30"/>
  <c r="U30"/>
  <c r="T30"/>
  <c r="D30"/>
  <c r="C30"/>
  <c r="B30"/>
  <c r="A30"/>
  <c r="O29"/>
  <c r="N29"/>
  <c r="S29" s="1"/>
  <c r="AE29" s="1"/>
  <c r="V29"/>
  <c r="U29"/>
  <c r="T29"/>
  <c r="D29"/>
  <c r="C29"/>
  <c r="B29"/>
  <c r="A29"/>
  <c r="O28"/>
  <c r="N28"/>
  <c r="S28" s="1"/>
  <c r="AE28" s="1"/>
  <c r="V28"/>
  <c r="U28"/>
  <c r="X28" s="1"/>
  <c r="T28"/>
  <c r="D28"/>
  <c r="C28"/>
  <c r="B28"/>
  <c r="A28"/>
  <c r="O27"/>
  <c r="N27"/>
  <c r="S27" s="1"/>
  <c r="AE27" s="1"/>
  <c r="V27"/>
  <c r="U27"/>
  <c r="T27"/>
  <c r="D27"/>
  <c r="C27"/>
  <c r="B27"/>
  <c r="A27"/>
  <c r="O26"/>
  <c r="N26"/>
  <c r="S26" s="1"/>
  <c r="AE26" s="1"/>
  <c r="V26"/>
  <c r="U26"/>
  <c r="X26" s="1"/>
  <c r="T26"/>
  <c r="D26"/>
  <c r="C26"/>
  <c r="B26"/>
  <c r="A26"/>
  <c r="O25"/>
  <c r="N25"/>
  <c r="S25" s="1"/>
  <c r="AE25" s="1"/>
  <c r="V25"/>
  <c r="U25"/>
  <c r="T25"/>
  <c r="W25" s="1"/>
  <c r="D25"/>
  <c r="C25"/>
  <c r="B25"/>
  <c r="A25"/>
  <c r="O24"/>
  <c r="N24"/>
  <c r="S24" s="1"/>
  <c r="AE24" s="1"/>
  <c r="V24"/>
  <c r="U24"/>
  <c r="X24" s="1"/>
  <c r="T24"/>
  <c r="D24"/>
  <c r="C24"/>
  <c r="B24"/>
  <c r="A24"/>
  <c r="O23"/>
  <c r="N23"/>
  <c r="S23" s="1"/>
  <c r="AE23" s="1"/>
  <c r="V23"/>
  <c r="U23"/>
  <c r="T23"/>
  <c r="D23"/>
  <c r="C23"/>
  <c r="B23"/>
  <c r="A23"/>
  <c r="O22"/>
  <c r="N22"/>
  <c r="C22"/>
  <c r="B22"/>
  <c r="A22"/>
  <c r="O21"/>
  <c r="C21"/>
  <c r="B21"/>
  <c r="A21"/>
  <c r="O20"/>
  <c r="N20"/>
  <c r="S20" s="1"/>
  <c r="AE20" s="1"/>
  <c r="V20"/>
  <c r="AC20" s="1"/>
  <c r="U20"/>
  <c r="T20"/>
  <c r="D20"/>
  <c r="C20"/>
  <c r="B20"/>
  <c r="A20"/>
  <c r="O19"/>
  <c r="N19"/>
  <c r="S19" s="1"/>
  <c r="AE19" s="1"/>
  <c r="V19"/>
  <c r="AC19" s="1"/>
  <c r="U19"/>
  <c r="T19"/>
  <c r="D19"/>
  <c r="C19"/>
  <c r="B19"/>
  <c r="A19"/>
  <c r="O18"/>
  <c r="N18"/>
  <c r="S18" s="1"/>
  <c r="AE18" s="1"/>
  <c r="V18"/>
  <c r="AC18" s="1"/>
  <c r="U18"/>
  <c r="T18"/>
  <c r="D18"/>
  <c r="C18"/>
  <c r="B18"/>
  <c r="A18"/>
  <c r="O17"/>
  <c r="N17"/>
  <c r="S17" s="1"/>
  <c r="AE17" s="1"/>
  <c r="V17"/>
  <c r="AC17" s="1"/>
  <c r="U17"/>
  <c r="T17"/>
  <c r="D17"/>
  <c r="C17"/>
  <c r="B17"/>
  <c r="A17"/>
  <c r="O16"/>
  <c r="N16"/>
  <c r="S16" s="1"/>
  <c r="AE16" s="1"/>
  <c r="V16"/>
  <c r="AC16" s="1"/>
  <c r="U16"/>
  <c r="T16"/>
  <c r="D16"/>
  <c r="C16"/>
  <c r="B16"/>
  <c r="A16"/>
  <c r="O15"/>
  <c r="N15"/>
  <c r="S15" s="1"/>
  <c r="AE15" s="1"/>
  <c r="V15"/>
  <c r="AC15" s="1"/>
  <c r="U15"/>
  <c r="T15"/>
  <c r="D15"/>
  <c r="C15"/>
  <c r="B15"/>
  <c r="A15"/>
  <c r="O14"/>
  <c r="N14"/>
  <c r="S14" s="1"/>
  <c r="AE14" s="1"/>
  <c r="V14"/>
  <c r="AC14" s="1"/>
  <c r="U14"/>
  <c r="T14"/>
  <c r="D14"/>
  <c r="C14"/>
  <c r="B14"/>
  <c r="A14"/>
  <c r="O13"/>
  <c r="N13"/>
  <c r="S13" s="1"/>
  <c r="AE13" s="1"/>
  <c r="V13"/>
  <c r="AC13" s="1"/>
  <c r="U13"/>
  <c r="T13"/>
  <c r="D13"/>
  <c r="C13"/>
  <c r="B13"/>
  <c r="A13"/>
  <c r="O12"/>
  <c r="N12"/>
  <c r="S12" s="1"/>
  <c r="AE12" s="1"/>
  <c r="V12"/>
  <c r="AC12" s="1"/>
  <c r="U12"/>
  <c r="T12"/>
  <c r="D12"/>
  <c r="C12"/>
  <c r="B12"/>
  <c r="A12"/>
  <c r="O11"/>
  <c r="N11"/>
  <c r="S11" s="1"/>
  <c r="AE11" s="1"/>
  <c r="V11"/>
  <c r="AC11" s="1"/>
  <c r="U11"/>
  <c r="T11"/>
  <c r="D11"/>
  <c r="C11"/>
  <c r="B11"/>
  <c r="A11"/>
  <c r="O10"/>
  <c r="N10"/>
  <c r="S10" s="1"/>
  <c r="AE10" s="1"/>
  <c r="V10"/>
  <c r="AC10" s="1"/>
  <c r="U10"/>
  <c r="T10"/>
  <c r="D10"/>
  <c r="C10"/>
  <c r="B10"/>
  <c r="A10"/>
  <c r="O9"/>
  <c r="N9"/>
  <c r="S9" s="1"/>
  <c r="AE9" s="1"/>
  <c r="V9"/>
  <c r="AC9" s="1"/>
  <c r="U9"/>
  <c r="T9"/>
  <c r="D9"/>
  <c r="C9"/>
  <c r="B9"/>
  <c r="A9"/>
  <c r="O8"/>
  <c r="N8"/>
  <c r="S8" s="1"/>
  <c r="AE8" s="1"/>
  <c r="V8"/>
  <c r="AC8" s="1"/>
  <c r="U8"/>
  <c r="T8"/>
  <c r="D8"/>
  <c r="C8"/>
  <c r="B8"/>
  <c r="A8"/>
  <c r="O7"/>
  <c r="N7"/>
  <c r="M7"/>
  <c r="M41" s="1"/>
  <c r="L7"/>
  <c r="L41" s="1"/>
  <c r="K7"/>
  <c r="J7"/>
  <c r="J41" s="1"/>
  <c r="I7"/>
  <c r="I41" s="1"/>
  <c r="H7"/>
  <c r="G7"/>
  <c r="G41" s="1"/>
  <c r="F7"/>
  <c r="F41" s="1"/>
  <c r="E7"/>
  <c r="C7"/>
  <c r="B7"/>
  <c r="A7"/>
  <c r="O6"/>
  <c r="N6"/>
  <c r="K6"/>
  <c r="H6"/>
  <c r="E6"/>
  <c r="D6"/>
  <c r="C6"/>
  <c r="B6"/>
  <c r="A6"/>
  <c r="O5"/>
  <c r="N5"/>
  <c r="C5"/>
  <c r="B5"/>
  <c r="A5"/>
  <c r="AB75" i="1"/>
  <c r="AB74"/>
  <c r="AB73"/>
  <c r="AB72"/>
  <c r="AB71"/>
  <c r="AB70"/>
  <c r="AB69"/>
  <c r="AB68"/>
  <c r="AB67"/>
  <c r="AB66"/>
  <c r="AB65"/>
  <c r="AB64"/>
  <c r="AB63"/>
  <c r="AB62"/>
  <c r="AK61"/>
  <c r="AJ61"/>
  <c r="AI61"/>
  <c r="AH61"/>
  <c r="AG61"/>
  <c r="AF61"/>
  <c r="AE61"/>
  <c r="AD61"/>
  <c r="AC61"/>
  <c r="AB60"/>
  <c r="AK59"/>
  <c r="AJ59"/>
  <c r="AI59"/>
  <c r="AH59"/>
  <c r="AG59"/>
  <c r="AF59"/>
  <c r="AE59"/>
  <c r="AD59"/>
  <c r="AC59"/>
  <c r="AB59"/>
  <c r="AK58"/>
  <c r="AJ58"/>
  <c r="AI58"/>
  <c r="AH58"/>
  <c r="AG58"/>
  <c r="AF58"/>
  <c r="AE58"/>
  <c r="AD58"/>
  <c r="AC58"/>
  <c r="AB58"/>
  <c r="AK57"/>
  <c r="AJ57"/>
  <c r="AI57"/>
  <c r="AH57"/>
  <c r="AG57"/>
  <c r="AF57"/>
  <c r="AE57"/>
  <c r="AD57"/>
  <c r="AC57"/>
  <c r="AB57"/>
  <c r="AK56"/>
  <c r="AJ56"/>
  <c r="AI56"/>
  <c r="AH56"/>
  <c r="AG56"/>
  <c r="AF56"/>
  <c r="AE56"/>
  <c r="AD56"/>
  <c r="AC56"/>
  <c r="AB56"/>
  <c r="AK55"/>
  <c r="AJ55"/>
  <c r="AI55"/>
  <c r="AH55"/>
  <c r="AG55"/>
  <c r="AF55"/>
  <c r="AE55"/>
  <c r="AD55"/>
  <c r="AC55"/>
  <c r="AB55"/>
  <c r="AK54"/>
  <c r="AJ54"/>
  <c r="AI54"/>
  <c r="AH54"/>
  <c r="AG54"/>
  <c r="AF54"/>
  <c r="AE54"/>
  <c r="AD54"/>
  <c r="AC54"/>
  <c r="AB54"/>
  <c r="AK53"/>
  <c r="AJ53"/>
  <c r="AI53"/>
  <c r="AH53"/>
  <c r="AG53"/>
  <c r="AF53"/>
  <c r="AE53"/>
  <c r="AD53"/>
  <c r="AC53"/>
  <c r="AB53"/>
  <c r="AK52"/>
  <c r="AJ52"/>
  <c r="AI52"/>
  <c r="AH52"/>
  <c r="AG52"/>
  <c r="AF52"/>
  <c r="AE52"/>
  <c r="AD52"/>
  <c r="AC52"/>
  <c r="AB52"/>
  <c r="AK51"/>
  <c r="AJ51"/>
  <c r="AI51"/>
  <c r="AH51"/>
  <c r="AG51"/>
  <c r="AF51"/>
  <c r="AE51"/>
  <c r="AD51"/>
  <c r="AC51"/>
  <c r="AB51"/>
  <c r="AK50"/>
  <c r="AJ50"/>
  <c r="AI50"/>
  <c r="AH50"/>
  <c r="AG50"/>
  <c r="AF50"/>
  <c r="AE50"/>
  <c r="AD50"/>
  <c r="AC50"/>
  <c r="AB50"/>
  <c r="AK49"/>
  <c r="AJ49"/>
  <c r="AI49"/>
  <c r="AH49"/>
  <c r="AG49"/>
  <c r="AF49"/>
  <c r="AE49"/>
  <c r="AD49"/>
  <c r="AC49"/>
  <c r="AB49"/>
  <c r="AK48"/>
  <c r="AJ48"/>
  <c r="AI48"/>
  <c r="AH48"/>
  <c r="AG48"/>
  <c r="AF48"/>
  <c r="AE48"/>
  <c r="AD48"/>
  <c r="AC48"/>
  <c r="AB48"/>
  <c r="AK47"/>
  <c r="AJ47"/>
  <c r="AI47"/>
  <c r="AH47"/>
  <c r="AG47"/>
  <c r="AF47"/>
  <c r="AE47"/>
  <c r="AD47"/>
  <c r="AC47"/>
  <c r="AB47"/>
  <c r="AK46"/>
  <c r="AJ46"/>
  <c r="AI46"/>
  <c r="AH46"/>
  <c r="AG46"/>
  <c r="AF46"/>
  <c r="AE46"/>
  <c r="AD46"/>
  <c r="AC46"/>
  <c r="AI45"/>
  <c r="AF45"/>
  <c r="AC45"/>
  <c r="AC44"/>
  <c r="AC43"/>
  <c r="AC42"/>
  <c r="AC41"/>
  <c r="AG24" i="2" l="1"/>
  <c r="AG26"/>
  <c r="AG28"/>
  <c r="AG30"/>
  <c r="AG32"/>
  <c r="AG34"/>
  <c r="M42"/>
  <c r="J10" i="3"/>
  <c r="K42" i="2"/>
  <c r="H10" i="3"/>
  <c r="G42" i="2"/>
  <c r="D10" i="3"/>
  <c r="AJ34" i="2"/>
  <c r="I35" i="3"/>
  <c r="AH34" i="2"/>
  <c r="C35" i="3"/>
  <c r="AI33" i="2"/>
  <c r="F34" i="3"/>
  <c r="AJ32" i="2"/>
  <c r="I33" i="3"/>
  <c r="AH32" i="2"/>
  <c r="C33" i="3"/>
  <c r="AI31" i="2"/>
  <c r="F32" i="3"/>
  <c r="AJ30" i="2"/>
  <c r="I31" i="3"/>
  <c r="AH30" i="2"/>
  <c r="C31" i="3"/>
  <c r="AI29" i="2"/>
  <c r="F30" i="3"/>
  <c r="AJ28" i="2"/>
  <c r="I29" i="3"/>
  <c r="AH28" i="2"/>
  <c r="C29" i="3"/>
  <c r="AI27" i="2"/>
  <c r="F28" i="3"/>
  <c r="AJ26" i="2"/>
  <c r="I27" i="3"/>
  <c r="AH26" i="2"/>
  <c r="C27" i="3"/>
  <c r="AI25" i="2"/>
  <c r="F26" i="3"/>
  <c r="AJ24" i="2"/>
  <c r="I25" i="3"/>
  <c r="AH24" i="2"/>
  <c r="C25" i="3"/>
  <c r="M54" i="2"/>
  <c r="J21" i="3"/>
  <c r="K54" i="2"/>
  <c r="H21" i="3"/>
  <c r="G54" i="2"/>
  <c r="D21" i="3"/>
  <c r="E54" i="2"/>
  <c r="B21" i="3"/>
  <c r="AI19" i="2"/>
  <c r="F20" i="3"/>
  <c r="AJ18" i="2"/>
  <c r="I19" i="3"/>
  <c r="AH18" i="2"/>
  <c r="C19" i="3"/>
  <c r="AI17" i="2"/>
  <c r="F18" i="3"/>
  <c r="AJ16" i="2"/>
  <c r="I17" i="3"/>
  <c r="AH16" i="2"/>
  <c r="C17" i="3"/>
  <c r="AI15" i="2"/>
  <c r="F16" i="3"/>
  <c r="AJ14" i="2"/>
  <c r="I15" i="3"/>
  <c r="AH14" i="2"/>
  <c r="C15" i="3"/>
  <c r="AI13" i="2"/>
  <c r="F14" i="3"/>
  <c r="AJ12" i="2"/>
  <c r="I13" i="3"/>
  <c r="AH12" i="2"/>
  <c r="C13" i="3"/>
  <c r="AI11" i="2"/>
  <c r="F12" i="3"/>
  <c r="AJ10" i="2"/>
  <c r="I11" i="3"/>
  <c r="AH10" i="2"/>
  <c r="C11" i="3"/>
  <c r="AG25" i="2"/>
  <c r="AG27"/>
  <c r="AG29"/>
  <c r="AG31"/>
  <c r="AG33"/>
  <c r="E42"/>
  <c r="B10" i="3"/>
  <c r="J42" i="2"/>
  <c r="G10" i="3"/>
  <c r="H42" i="2"/>
  <c r="E10" i="3"/>
  <c r="AI34" i="2"/>
  <c r="F35" i="3"/>
  <c r="AJ33" i="2"/>
  <c r="I34" i="3"/>
  <c r="AH33" i="2"/>
  <c r="C34" i="3"/>
  <c r="AI32" i="2"/>
  <c r="F33" i="3"/>
  <c r="AJ31" i="2"/>
  <c r="I32" i="3"/>
  <c r="AH31" i="2"/>
  <c r="C32" i="3"/>
  <c r="AI30" i="2"/>
  <c r="F31" i="3"/>
  <c r="AJ29" i="2"/>
  <c r="I30" i="3"/>
  <c r="AH29" i="2"/>
  <c r="C30" i="3"/>
  <c r="AI28" i="2"/>
  <c r="F29" i="3"/>
  <c r="AJ27" i="2"/>
  <c r="I28" i="3"/>
  <c r="AH27" i="2"/>
  <c r="C28" i="3"/>
  <c r="AI26" i="2"/>
  <c r="F27" i="3"/>
  <c r="AJ25" i="2"/>
  <c r="I26" i="3"/>
  <c r="AH25" i="2"/>
  <c r="C26" i="3"/>
  <c r="AI24" i="2"/>
  <c r="F25" i="3"/>
  <c r="J54" i="2"/>
  <c r="G21" i="3"/>
  <c r="H54" i="2"/>
  <c r="E21" i="3"/>
  <c r="AJ19" i="2"/>
  <c r="I20" i="3"/>
  <c r="AH19" i="2"/>
  <c r="C20" i="3"/>
  <c r="AI18" i="2"/>
  <c r="F19" i="3"/>
  <c r="AJ17" i="2"/>
  <c r="I18" i="3"/>
  <c r="AH17" i="2"/>
  <c r="C18" i="3"/>
  <c r="AI16" i="2"/>
  <c r="F17" i="3"/>
  <c r="AJ15" i="2"/>
  <c r="I16" i="3"/>
  <c r="AH15" i="2"/>
  <c r="C16" i="3"/>
  <c r="AI14" i="2"/>
  <c r="F15" i="3"/>
  <c r="AJ13" i="2"/>
  <c r="I14" i="3"/>
  <c r="AH13" i="2"/>
  <c r="C14" i="3"/>
  <c r="AI12" i="2"/>
  <c r="F13" i="3"/>
  <c r="AJ11" i="2"/>
  <c r="I12" i="3"/>
  <c r="AH11" i="2"/>
  <c r="C12" i="3"/>
  <c r="AI10" i="2"/>
  <c r="F11" i="3"/>
  <c r="W27" i="2"/>
  <c r="W31"/>
  <c r="X32"/>
  <c r="W33"/>
  <c r="AK35"/>
  <c r="AL34"/>
  <c r="AK33"/>
  <c r="AL32"/>
  <c r="AK31"/>
  <c r="AK29"/>
  <c r="D43"/>
  <c r="AG10"/>
  <c r="D45"/>
  <c r="AG12"/>
  <c r="D47"/>
  <c r="AG14"/>
  <c r="D49"/>
  <c r="AG16"/>
  <c r="D51"/>
  <c r="AG18"/>
  <c r="D53"/>
  <c r="AG20"/>
  <c r="L42"/>
  <c r="AJ9"/>
  <c r="F42"/>
  <c r="AH9"/>
  <c r="L54"/>
  <c r="AJ21"/>
  <c r="F54"/>
  <c r="AH21"/>
  <c r="AL30"/>
  <c r="AL28"/>
  <c r="AK27"/>
  <c r="AL26"/>
  <c r="AK25"/>
  <c r="AL24"/>
  <c r="AL20"/>
  <c r="AK19"/>
  <c r="AL18"/>
  <c r="AK17"/>
  <c r="AL16"/>
  <c r="AK15"/>
  <c r="AL14"/>
  <c r="AK13"/>
  <c r="AL12"/>
  <c r="AK11"/>
  <c r="AL10"/>
  <c r="D42"/>
  <c r="AG9"/>
  <c r="D44"/>
  <c r="AG11"/>
  <c r="D46"/>
  <c r="AG13"/>
  <c r="D48"/>
  <c r="AG15"/>
  <c r="D50"/>
  <c r="AG17"/>
  <c r="D52"/>
  <c r="AG19"/>
  <c r="D54"/>
  <c r="AG21"/>
  <c r="I42"/>
  <c r="AI9"/>
  <c r="AL9" s="1"/>
  <c r="I54"/>
  <c r="AI21"/>
  <c r="AL21" s="1"/>
  <c r="AL35"/>
  <c r="AM35" s="1"/>
  <c r="AK34"/>
  <c r="AM34" s="1"/>
  <c r="AL33"/>
  <c r="AM33" s="1"/>
  <c r="AK32"/>
  <c r="AM32" s="1"/>
  <c r="AL31"/>
  <c r="AM31" s="1"/>
  <c r="AK30"/>
  <c r="AL29"/>
  <c r="AM29" s="1"/>
  <c r="AK28"/>
  <c r="AL27"/>
  <c r="AK26"/>
  <c r="AL25"/>
  <c r="AK24"/>
  <c r="AK20"/>
  <c r="AL19"/>
  <c r="AK18"/>
  <c r="AL17"/>
  <c r="AK16"/>
  <c r="AL15"/>
  <c r="AK14"/>
  <c r="AL13"/>
  <c r="AM13" s="1"/>
  <c r="AK12"/>
  <c r="AL11"/>
  <c r="AK10"/>
  <c r="AM10" s="1"/>
  <c r="T6"/>
  <c r="AH7" s="1"/>
  <c r="E40"/>
  <c r="V6"/>
  <c r="AJ7" s="1"/>
  <c r="K40"/>
  <c r="U7"/>
  <c r="AI8" s="1"/>
  <c r="H41"/>
  <c r="M53"/>
  <c r="K53"/>
  <c r="I53"/>
  <c r="G53"/>
  <c r="E53"/>
  <c r="L52"/>
  <c r="J52"/>
  <c r="H52"/>
  <c r="F52"/>
  <c r="M51"/>
  <c r="K51"/>
  <c r="I51"/>
  <c r="G51"/>
  <c r="E51"/>
  <c r="L50"/>
  <c r="J50"/>
  <c r="H50"/>
  <c r="F50"/>
  <c r="M49"/>
  <c r="K49"/>
  <c r="I49"/>
  <c r="G49"/>
  <c r="E49"/>
  <c r="L48"/>
  <c r="J48"/>
  <c r="H48"/>
  <c r="F48"/>
  <c r="M47"/>
  <c r="K47"/>
  <c r="I47"/>
  <c r="G47"/>
  <c r="E47"/>
  <c r="L46"/>
  <c r="J46"/>
  <c r="H46"/>
  <c r="F46"/>
  <c r="M45"/>
  <c r="K45"/>
  <c r="I45"/>
  <c r="G45"/>
  <c r="E45"/>
  <c r="L44"/>
  <c r="J44"/>
  <c r="H44"/>
  <c r="F44"/>
  <c r="M43"/>
  <c r="K43"/>
  <c r="I43"/>
  <c r="G43"/>
  <c r="E43"/>
  <c r="U6"/>
  <c r="AI7" s="1"/>
  <c r="H40"/>
  <c r="T7"/>
  <c r="AH8" s="1"/>
  <c r="E41"/>
  <c r="V7"/>
  <c r="AJ8" s="1"/>
  <c r="K41"/>
  <c r="L53"/>
  <c r="J53"/>
  <c r="H53"/>
  <c r="F53"/>
  <c r="M52"/>
  <c r="K52"/>
  <c r="I52"/>
  <c r="G52"/>
  <c r="E52"/>
  <c r="L51"/>
  <c r="J51"/>
  <c r="H51"/>
  <c r="F51"/>
  <c r="M50"/>
  <c r="K50"/>
  <c r="I50"/>
  <c r="G50"/>
  <c r="E50"/>
  <c r="L49"/>
  <c r="J49"/>
  <c r="H49"/>
  <c r="F49"/>
  <c r="M48"/>
  <c r="K48"/>
  <c r="I48"/>
  <c r="G48"/>
  <c r="E48"/>
  <c r="L47"/>
  <c r="J47"/>
  <c r="H47"/>
  <c r="F47"/>
  <c r="M46"/>
  <c r="K46"/>
  <c r="I46"/>
  <c r="G46"/>
  <c r="E46"/>
  <c r="L45"/>
  <c r="J45"/>
  <c r="H45"/>
  <c r="F45"/>
  <c r="M44"/>
  <c r="K44"/>
  <c r="I44"/>
  <c r="G44"/>
  <c r="E44"/>
  <c r="L43"/>
  <c r="J43"/>
  <c r="H43"/>
  <c r="F43"/>
  <c r="X34"/>
  <c r="X23"/>
  <c r="X25"/>
  <c r="Y25" s="1"/>
  <c r="X27"/>
  <c r="Y27" s="1"/>
  <c r="X29"/>
  <c r="X31"/>
  <c r="X30"/>
  <c r="AA8"/>
  <c r="W8"/>
  <c r="AB9"/>
  <c r="X9"/>
  <c r="AA10"/>
  <c r="W10"/>
  <c r="AB11"/>
  <c r="X11"/>
  <c r="AA12"/>
  <c r="W12"/>
  <c r="AB13"/>
  <c r="X13"/>
  <c r="AA14"/>
  <c r="W14"/>
  <c r="AB15"/>
  <c r="X15"/>
  <c r="AA16"/>
  <c r="W16"/>
  <c r="AB17"/>
  <c r="X17"/>
  <c r="AA18"/>
  <c r="W18"/>
  <c r="AB19"/>
  <c r="X19"/>
  <c r="AA20"/>
  <c r="W20"/>
  <c r="W24"/>
  <c r="Y24" s="1"/>
  <c r="W26"/>
  <c r="Y26" s="1"/>
  <c r="W28"/>
  <c r="Y28" s="1"/>
  <c r="W30"/>
  <c r="Y30" s="1"/>
  <c r="Y31"/>
  <c r="W32"/>
  <c r="Y32" s="1"/>
  <c r="X33"/>
  <c r="Y33" s="1"/>
  <c r="W34"/>
  <c r="Y34" s="1"/>
  <c r="AB8"/>
  <c r="X8"/>
  <c r="AA9"/>
  <c r="W9"/>
  <c r="AB10"/>
  <c r="X10"/>
  <c r="AA11"/>
  <c r="W11"/>
  <c r="AB12"/>
  <c r="X12"/>
  <c r="AA13"/>
  <c r="W13"/>
  <c r="AB14"/>
  <c r="X14"/>
  <c r="AA15"/>
  <c r="W15"/>
  <c r="AB16"/>
  <c r="X16"/>
  <c r="AA17"/>
  <c r="W17"/>
  <c r="AB18"/>
  <c r="X18"/>
  <c r="AA19"/>
  <c r="W19"/>
  <c r="AB20"/>
  <c r="X20"/>
  <c r="W23"/>
  <c r="Y23" s="1"/>
  <c r="W29"/>
  <c r="Y29" s="1"/>
  <c r="AX7" i="1"/>
  <c r="AY7"/>
  <c r="AX8"/>
  <c r="AY8"/>
  <c r="AX9"/>
  <c r="AY9"/>
  <c r="AX10"/>
  <c r="AY10"/>
  <c r="AX11"/>
  <c r="AY11"/>
  <c r="AX12"/>
  <c r="AY12"/>
  <c r="AX13"/>
  <c r="AY13"/>
  <c r="AX14"/>
  <c r="AY14"/>
  <c r="AX15"/>
  <c r="AY15"/>
  <c r="AX16"/>
  <c r="AY16"/>
  <c r="AX17"/>
  <c r="AY17"/>
  <c r="AX18"/>
  <c r="AY18"/>
  <c r="AX19"/>
  <c r="AY19"/>
  <c r="AX20"/>
  <c r="AY20"/>
  <c r="AX23"/>
  <c r="AY23"/>
  <c r="AX24"/>
  <c r="AY24"/>
  <c r="AX25"/>
  <c r="AY25"/>
  <c r="AX26"/>
  <c r="AY26"/>
  <c r="AX27"/>
  <c r="AY27"/>
  <c r="AX28"/>
  <c r="AY28"/>
  <c r="AX29"/>
  <c r="AY29"/>
  <c r="AX30"/>
  <c r="AY30"/>
  <c r="AX31"/>
  <c r="AY31"/>
  <c r="AX32"/>
  <c r="AY32"/>
  <c r="AX33"/>
  <c r="AY33"/>
  <c r="AX34"/>
  <c r="AY34"/>
  <c r="AX35"/>
  <c r="AY35"/>
  <c r="AW7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3"/>
  <c r="AR23"/>
  <c r="AQ24"/>
  <c r="AR24"/>
  <c r="AQ25"/>
  <c r="AR25"/>
  <c r="AQ26"/>
  <c r="AR26"/>
  <c r="AQ27"/>
  <c r="AR27"/>
  <c r="AQ28"/>
  <c r="AR28"/>
  <c r="AQ29"/>
  <c r="AR29"/>
  <c r="AQ30"/>
  <c r="AR30"/>
  <c r="AQ31"/>
  <c r="AR31"/>
  <c r="AQ32"/>
  <c r="AR32"/>
  <c r="AQ33"/>
  <c r="AR33"/>
  <c r="AQ34"/>
  <c r="AR34"/>
  <c r="AQ35"/>
  <c r="AR35"/>
  <c r="AP7"/>
  <c r="O3"/>
  <c r="N24"/>
  <c r="N25"/>
  <c r="N26"/>
  <c r="N27"/>
  <c r="N28"/>
  <c r="N29"/>
  <c r="N30"/>
  <c r="N31"/>
  <c r="N32"/>
  <c r="N33"/>
  <c r="N34"/>
  <c r="N35"/>
  <c r="N23"/>
  <c r="N9"/>
  <c r="N10"/>
  <c r="N11"/>
  <c r="N12"/>
  <c r="N13"/>
  <c r="N14"/>
  <c r="N15"/>
  <c r="N16"/>
  <c r="N17"/>
  <c r="N18"/>
  <c r="N19"/>
  <c r="N20"/>
  <c r="N8"/>
  <c r="P68"/>
  <c r="P70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O24"/>
  <c r="O25"/>
  <c r="O26"/>
  <c r="O27"/>
  <c r="O28"/>
  <c r="O29"/>
  <c r="O30"/>
  <c r="O31"/>
  <c r="O32"/>
  <c r="O33"/>
  <c r="O34"/>
  <c r="O35"/>
  <c r="O23"/>
  <c r="O9"/>
  <c r="O10"/>
  <c r="O11"/>
  <c r="O12"/>
  <c r="O13"/>
  <c r="O14"/>
  <c r="O15"/>
  <c r="O16"/>
  <c r="O17"/>
  <c r="O18"/>
  <c r="O19"/>
  <c r="O20"/>
  <c r="O8"/>
  <c r="AT9"/>
  <c r="AU9"/>
  <c r="AV9"/>
  <c r="AT10"/>
  <c r="AU10"/>
  <c r="AV10"/>
  <c r="AT11"/>
  <c r="AU11"/>
  <c r="AV11"/>
  <c r="AT12"/>
  <c r="AU12"/>
  <c r="AV12"/>
  <c r="AT13"/>
  <c r="AU13"/>
  <c r="AV13"/>
  <c r="AT14"/>
  <c r="AU14"/>
  <c r="AV14"/>
  <c r="AT15"/>
  <c r="AU15"/>
  <c r="AV15"/>
  <c r="AT16"/>
  <c r="AU16"/>
  <c r="AV16"/>
  <c r="AT17"/>
  <c r="AU17"/>
  <c r="AV17"/>
  <c r="AT18"/>
  <c r="AU18"/>
  <c r="AV18"/>
  <c r="AT19"/>
  <c r="AU19"/>
  <c r="AV19"/>
  <c r="AT20"/>
  <c r="AU20"/>
  <c r="AV20"/>
  <c r="AT23"/>
  <c r="AU23"/>
  <c r="AV23"/>
  <c r="AT24"/>
  <c r="AU24"/>
  <c r="AV24"/>
  <c r="AT25"/>
  <c r="AU25"/>
  <c r="AV25"/>
  <c r="AT26"/>
  <c r="AU26"/>
  <c r="AV26"/>
  <c r="AT27"/>
  <c r="AU27"/>
  <c r="AV27"/>
  <c r="AT28"/>
  <c r="AU28"/>
  <c r="AV28"/>
  <c r="AT29"/>
  <c r="AU29"/>
  <c r="AV29"/>
  <c r="AT30"/>
  <c r="AU30"/>
  <c r="AV30"/>
  <c r="AT31"/>
  <c r="AU31"/>
  <c r="AV31"/>
  <c r="AT32"/>
  <c r="AU32"/>
  <c r="AV32"/>
  <c r="AT33"/>
  <c r="AU33"/>
  <c r="AV33"/>
  <c r="AT34"/>
  <c r="AU34"/>
  <c r="AV34"/>
  <c r="AT35"/>
  <c r="AU35"/>
  <c r="AV35"/>
  <c r="AU8"/>
  <c r="AV8"/>
  <c r="AT8"/>
  <c r="AW6"/>
  <c r="AT5"/>
  <c r="AL21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O16"/>
  <c r="AN17"/>
  <c r="AO17"/>
  <c r="AN18"/>
  <c r="AO18"/>
  <c r="AN19"/>
  <c r="AO19"/>
  <c r="AN20"/>
  <c r="AO20"/>
  <c r="AN23"/>
  <c r="AO23"/>
  <c r="AN24"/>
  <c r="AO24"/>
  <c r="AN25"/>
  <c r="AO25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M9"/>
  <c r="AM10"/>
  <c r="AM11"/>
  <c r="AM12"/>
  <c r="AM13"/>
  <c r="AM14"/>
  <c r="AM15"/>
  <c r="AM16"/>
  <c r="AM17"/>
  <c r="AM18"/>
  <c r="AM19"/>
  <c r="AM20"/>
  <c r="AM23"/>
  <c r="AM24"/>
  <c r="AM25"/>
  <c r="AM26"/>
  <c r="AM27"/>
  <c r="AM28"/>
  <c r="AM29"/>
  <c r="AM30"/>
  <c r="AM31"/>
  <c r="AM32"/>
  <c r="AM33"/>
  <c r="AM34"/>
  <c r="AM35"/>
  <c r="AM8"/>
  <c r="AM2"/>
  <c r="AC3"/>
  <c r="AM3" s="1"/>
  <c r="AB9"/>
  <c r="AL9" s="1"/>
  <c r="AS9" s="1"/>
  <c r="AB10"/>
  <c r="AL10" s="1"/>
  <c r="AS10" s="1"/>
  <c r="AB11"/>
  <c r="AL11" s="1"/>
  <c r="AS11" s="1"/>
  <c r="AB12"/>
  <c r="AL12" s="1"/>
  <c r="AS12" s="1"/>
  <c r="AB13"/>
  <c r="AL13" s="1"/>
  <c r="AS13" s="1"/>
  <c r="AB14"/>
  <c r="AL14" s="1"/>
  <c r="AS14" s="1"/>
  <c r="AB15"/>
  <c r="AL15" s="1"/>
  <c r="AS15" s="1"/>
  <c r="AB16"/>
  <c r="AL16" s="1"/>
  <c r="AS16" s="1"/>
  <c r="AB17"/>
  <c r="AL17" s="1"/>
  <c r="AS17" s="1"/>
  <c r="AB18"/>
  <c r="AL18" s="1"/>
  <c r="AS18" s="1"/>
  <c r="AB19"/>
  <c r="AL19" s="1"/>
  <c r="AS19" s="1"/>
  <c r="AB20"/>
  <c r="AL20" s="1"/>
  <c r="AS20" s="1"/>
  <c r="AB23"/>
  <c r="AL23" s="1"/>
  <c r="AS23" s="1"/>
  <c r="AB24"/>
  <c r="AL24" s="1"/>
  <c r="AS24" s="1"/>
  <c r="AB25"/>
  <c r="AL25" s="1"/>
  <c r="AS25" s="1"/>
  <c r="AB26"/>
  <c r="AL26" s="1"/>
  <c r="AS26" s="1"/>
  <c r="AB27"/>
  <c r="AL27" s="1"/>
  <c r="AS27" s="1"/>
  <c r="AB28"/>
  <c r="AL28" s="1"/>
  <c r="AS28" s="1"/>
  <c r="AB29"/>
  <c r="AL29" s="1"/>
  <c r="AS29" s="1"/>
  <c r="AB30"/>
  <c r="AL30" s="1"/>
  <c r="AS30" s="1"/>
  <c r="AB31"/>
  <c r="AL31" s="1"/>
  <c r="AS31" s="1"/>
  <c r="AB32"/>
  <c r="AL32" s="1"/>
  <c r="AS32" s="1"/>
  <c r="AB33"/>
  <c r="AL33" s="1"/>
  <c r="AS33" s="1"/>
  <c r="AB34"/>
  <c r="AL34" s="1"/>
  <c r="AS34" s="1"/>
  <c r="AB35"/>
  <c r="AL35" s="1"/>
  <c r="AS35" s="1"/>
  <c r="AB8"/>
  <c r="AL8" s="1"/>
  <c r="AS8" s="1"/>
  <c r="AC9"/>
  <c r="AD9"/>
  <c r="AE9"/>
  <c r="AF9"/>
  <c r="AG9"/>
  <c r="AH9"/>
  <c r="AI9"/>
  <c r="AJ9"/>
  <c r="AK9"/>
  <c r="AC10"/>
  <c r="AD10"/>
  <c r="AE10"/>
  <c r="AF10"/>
  <c r="AG10"/>
  <c r="AH10"/>
  <c r="AI10"/>
  <c r="AJ10"/>
  <c r="AK10"/>
  <c r="AC11"/>
  <c r="AD11"/>
  <c r="AE11"/>
  <c r="AF11"/>
  <c r="AG11"/>
  <c r="AH11"/>
  <c r="AI11"/>
  <c r="AJ11"/>
  <c r="AK11"/>
  <c r="AC12"/>
  <c r="AD12"/>
  <c r="AE12"/>
  <c r="AF12"/>
  <c r="AG12"/>
  <c r="AH12"/>
  <c r="AI12"/>
  <c r="AJ12"/>
  <c r="AK12"/>
  <c r="AC13"/>
  <c r="AD13"/>
  <c r="AE13"/>
  <c r="AF13"/>
  <c r="AG13"/>
  <c r="AH13"/>
  <c r="AI13"/>
  <c r="AJ13"/>
  <c r="AK13"/>
  <c r="AC14"/>
  <c r="AD14"/>
  <c r="AE14"/>
  <c r="AF14"/>
  <c r="AG14"/>
  <c r="AH14"/>
  <c r="AI14"/>
  <c r="AJ14"/>
  <c r="AK14"/>
  <c r="AC15"/>
  <c r="AD15"/>
  <c r="AE15"/>
  <c r="AF15"/>
  <c r="AG15"/>
  <c r="AH15"/>
  <c r="AI15"/>
  <c r="AJ15"/>
  <c r="AK15"/>
  <c r="AC16"/>
  <c r="AD16"/>
  <c r="AE16"/>
  <c r="AF16"/>
  <c r="AG16"/>
  <c r="AH16"/>
  <c r="AI16"/>
  <c r="AJ16"/>
  <c r="AK16"/>
  <c r="AC17"/>
  <c r="AD17"/>
  <c r="AE17"/>
  <c r="AF17"/>
  <c r="AG17"/>
  <c r="AH17"/>
  <c r="AI17"/>
  <c r="AJ17"/>
  <c r="AK17"/>
  <c r="AC18"/>
  <c r="AD18"/>
  <c r="AE18"/>
  <c r="AF18"/>
  <c r="AG18"/>
  <c r="AH18"/>
  <c r="AI18"/>
  <c r="AJ18"/>
  <c r="AK18"/>
  <c r="AC19"/>
  <c r="AD19"/>
  <c r="AE19"/>
  <c r="AF19"/>
  <c r="AG19"/>
  <c r="AH19"/>
  <c r="AI19"/>
  <c r="AJ19"/>
  <c r="AK19"/>
  <c r="AC20"/>
  <c r="AD20"/>
  <c r="AE20"/>
  <c r="AF20"/>
  <c r="AG20"/>
  <c r="AH20"/>
  <c r="AI20"/>
  <c r="AJ20"/>
  <c r="AK20"/>
  <c r="AD8"/>
  <c r="AE8"/>
  <c r="AF8"/>
  <c r="AG8"/>
  <c r="AH8"/>
  <c r="AI8"/>
  <c r="AJ8"/>
  <c r="AK8"/>
  <c r="AC8"/>
  <c r="AA35"/>
  <c r="Z35"/>
  <c r="Y35"/>
  <c r="X35"/>
  <c r="W35"/>
  <c r="V35"/>
  <c r="AA34"/>
  <c r="Z34"/>
  <c r="Y34"/>
  <c r="X34"/>
  <c r="W34"/>
  <c r="V34"/>
  <c r="AA33"/>
  <c r="Z33"/>
  <c r="Y33"/>
  <c r="X33"/>
  <c r="W33"/>
  <c r="V33"/>
  <c r="AA32"/>
  <c r="Z32"/>
  <c r="Y32"/>
  <c r="X32"/>
  <c r="W32"/>
  <c r="V32"/>
  <c r="AA31"/>
  <c r="Z31"/>
  <c r="Y31"/>
  <c r="X31"/>
  <c r="W31"/>
  <c r="V31"/>
  <c r="AA30"/>
  <c r="Z30"/>
  <c r="Y30"/>
  <c r="X30"/>
  <c r="W30"/>
  <c r="V30"/>
  <c r="AA29"/>
  <c r="Z29"/>
  <c r="Y29"/>
  <c r="X29"/>
  <c r="W29"/>
  <c r="V29"/>
  <c r="AA28"/>
  <c r="Z28"/>
  <c r="Y28"/>
  <c r="X28"/>
  <c r="W28"/>
  <c r="V28"/>
  <c r="AA27"/>
  <c r="Z27"/>
  <c r="Y27"/>
  <c r="X27"/>
  <c r="W27"/>
  <c r="V27"/>
  <c r="AA26"/>
  <c r="Z26"/>
  <c r="Y26"/>
  <c r="X26"/>
  <c r="W26"/>
  <c r="V26"/>
  <c r="AA25"/>
  <c r="Z25"/>
  <c r="Y25"/>
  <c r="X25"/>
  <c r="W25"/>
  <c r="V25"/>
  <c r="AA24"/>
  <c r="Z24"/>
  <c r="Y24"/>
  <c r="X24"/>
  <c r="W24"/>
  <c r="V24"/>
  <c r="AA23"/>
  <c r="Z23"/>
  <c r="Y23"/>
  <c r="X23"/>
  <c r="W23"/>
  <c r="V23"/>
  <c r="V9"/>
  <c r="W9"/>
  <c r="X9"/>
  <c r="Y9"/>
  <c r="Z9"/>
  <c r="AA9"/>
  <c r="V10"/>
  <c r="W10"/>
  <c r="X10"/>
  <c r="Y10"/>
  <c r="Z10"/>
  <c r="AA10"/>
  <c r="V11"/>
  <c r="W11"/>
  <c r="X11"/>
  <c r="Y11"/>
  <c r="Z11"/>
  <c r="AA11"/>
  <c r="V12"/>
  <c r="W12"/>
  <c r="X12"/>
  <c r="Y12"/>
  <c r="Z12"/>
  <c r="AA12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6"/>
  <c r="W16"/>
  <c r="X16"/>
  <c r="Y16"/>
  <c r="Z16"/>
  <c r="AA16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Z8"/>
  <c r="AA8"/>
  <c r="Y8"/>
  <c r="W8"/>
  <c r="X8"/>
  <c r="V8"/>
  <c r="AA7"/>
  <c r="AK7" s="1"/>
  <c r="AK22" s="1"/>
  <c r="Z7"/>
  <c r="AJ7" s="1"/>
  <c r="AJ22" s="1"/>
  <c r="Y7"/>
  <c r="AI7" s="1"/>
  <c r="AI22" s="1"/>
  <c r="Y6"/>
  <c r="AI6" s="1"/>
  <c r="X7"/>
  <c r="AH7" s="1"/>
  <c r="AH22" s="1"/>
  <c r="W7"/>
  <c r="AG7" s="1"/>
  <c r="AG22" s="1"/>
  <c r="V7"/>
  <c r="AF7" s="1"/>
  <c r="AF22" s="1"/>
  <c r="V6"/>
  <c r="AF6" s="1"/>
  <c r="U35"/>
  <c r="T35"/>
  <c r="S35"/>
  <c r="U34"/>
  <c r="T34"/>
  <c r="S34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7"/>
  <c r="T27"/>
  <c r="S27"/>
  <c r="U26"/>
  <c r="T26"/>
  <c r="S26"/>
  <c r="U25"/>
  <c r="T25"/>
  <c r="S25"/>
  <c r="U24"/>
  <c r="T24"/>
  <c r="S24"/>
  <c r="U23"/>
  <c r="T23"/>
  <c r="S23"/>
  <c r="S9"/>
  <c r="T9"/>
  <c r="U9"/>
  <c r="S10"/>
  <c r="T10"/>
  <c r="U10"/>
  <c r="S11"/>
  <c r="T11"/>
  <c r="U11"/>
  <c r="S12"/>
  <c r="T12"/>
  <c r="U12"/>
  <c r="S13"/>
  <c r="T13"/>
  <c r="U13"/>
  <c r="S14"/>
  <c r="T14"/>
  <c r="U14"/>
  <c r="S15"/>
  <c r="T15"/>
  <c r="U15"/>
  <c r="S16"/>
  <c r="T16"/>
  <c r="U16"/>
  <c r="S17"/>
  <c r="T17"/>
  <c r="U17"/>
  <c r="S18"/>
  <c r="T18"/>
  <c r="U18"/>
  <c r="S19"/>
  <c r="T19"/>
  <c r="U19"/>
  <c r="S20"/>
  <c r="T20"/>
  <c r="U20"/>
  <c r="T8"/>
  <c r="U8"/>
  <c r="S8"/>
  <c r="S6"/>
  <c r="AC6" s="1"/>
  <c r="AM6" s="1"/>
  <c r="AT6" s="1"/>
  <c r="T7"/>
  <c r="AD7" s="1"/>
  <c r="U7"/>
  <c r="AE7" s="1"/>
  <c r="S7"/>
  <c r="AC7" s="1"/>
  <c r="I70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AM12" i="2" l="1"/>
  <c r="AM14"/>
  <c r="AM16"/>
  <c r="AM18"/>
  <c r="AM20"/>
  <c r="AM25"/>
  <c r="AM27"/>
  <c r="AM11"/>
  <c r="AM15"/>
  <c r="AM17"/>
  <c r="AM19"/>
  <c r="AM24"/>
  <c r="AM26"/>
  <c r="AM28"/>
  <c r="AM30"/>
  <c r="AK21"/>
  <c r="AM21" s="1"/>
  <c r="AK9"/>
  <c r="AM9" s="1"/>
  <c r="Y20"/>
  <c r="Y19"/>
  <c r="Y18"/>
  <c r="Y17"/>
  <c r="Y16"/>
  <c r="Y15"/>
  <c r="Y14"/>
  <c r="Y13"/>
  <c r="Y12"/>
  <c r="Y11"/>
  <c r="Y10"/>
  <c r="Y9"/>
  <c r="Y8"/>
  <c r="AJ23" i="1"/>
  <c r="AH23"/>
  <c r="AF23"/>
  <c r="AJ35"/>
  <c r="AH35"/>
  <c r="AF35"/>
  <c r="AK34"/>
  <c r="AI34"/>
  <c r="AG34"/>
  <c r="AJ33"/>
  <c r="AH33"/>
  <c r="AF33"/>
  <c r="AK32"/>
  <c r="AI32"/>
  <c r="AG32"/>
  <c r="AJ31"/>
  <c r="AH31"/>
  <c r="AF31"/>
  <c r="AK30"/>
  <c r="AI30"/>
  <c r="AG30"/>
  <c r="AJ29"/>
  <c r="AH29"/>
  <c r="AF29"/>
  <c r="AK28"/>
  <c r="AI28"/>
  <c r="AG28"/>
  <c r="AJ27"/>
  <c r="AH27"/>
  <c r="AF27"/>
  <c r="AK26"/>
  <c r="AI26"/>
  <c r="AG26"/>
  <c r="AJ25"/>
  <c r="AH25"/>
  <c r="AF25"/>
  <c r="AK24"/>
  <c r="AI24"/>
  <c r="AG24"/>
  <c r="AK23"/>
  <c r="AI23"/>
  <c r="AG23"/>
  <c r="AK35"/>
  <c r="AI35"/>
  <c r="AG35"/>
  <c r="AJ34"/>
  <c r="AH34"/>
  <c r="AF34"/>
  <c r="AK33"/>
  <c r="AI33"/>
  <c r="AG33"/>
  <c r="AJ32"/>
  <c r="AH32"/>
  <c r="AF32"/>
  <c r="AK31"/>
  <c r="AI31"/>
  <c r="AG31"/>
  <c r="AJ30"/>
  <c r="AH30"/>
  <c r="AF30"/>
  <c r="AK29"/>
  <c r="AI29"/>
  <c r="AG29"/>
  <c r="AJ28"/>
  <c r="AH28"/>
  <c r="AF28"/>
  <c r="AK27"/>
  <c r="AI27"/>
  <c r="AG27"/>
  <c r="AJ26"/>
  <c r="AH26"/>
  <c r="AF26"/>
  <c r="AK25"/>
  <c r="AI25"/>
  <c r="AG25"/>
  <c r="AJ24"/>
  <c r="AH24"/>
  <c r="AF24"/>
  <c r="AD35"/>
  <c r="AE34"/>
  <c r="AC34"/>
  <c r="AD33"/>
  <c r="AE32"/>
  <c r="AC32"/>
  <c r="AD31"/>
  <c r="AE30"/>
  <c r="AC30"/>
  <c r="AD29"/>
  <c r="AE28"/>
  <c r="AC28"/>
  <c r="AD27"/>
  <c r="AE26"/>
  <c r="AC26"/>
  <c r="AD25"/>
  <c r="AE24"/>
  <c r="AC24"/>
  <c r="AP35"/>
  <c r="AP33"/>
  <c r="AP31"/>
  <c r="AP29"/>
  <c r="AP27"/>
  <c r="AP25"/>
  <c r="AP23"/>
  <c r="AP19"/>
  <c r="AP17"/>
  <c r="AP15"/>
  <c r="AP13"/>
  <c r="AP11"/>
  <c r="AP9"/>
  <c r="AW35"/>
  <c r="AW33"/>
  <c r="AW31"/>
  <c r="AW29"/>
  <c r="AW27"/>
  <c r="AW25"/>
  <c r="AW23"/>
  <c r="AW19"/>
  <c r="AW17"/>
  <c r="AW15"/>
  <c r="AW13"/>
  <c r="AW11"/>
  <c r="AW9"/>
  <c r="AE35"/>
  <c r="AC35"/>
  <c r="AD34"/>
  <c r="AE33"/>
  <c r="AC33"/>
  <c r="AD32"/>
  <c r="AE31"/>
  <c r="AC31"/>
  <c r="AD30"/>
  <c r="AE29"/>
  <c r="AC29"/>
  <c r="AD28"/>
  <c r="AE27"/>
  <c r="AC27"/>
  <c r="AD26"/>
  <c r="AE25"/>
  <c r="AC25"/>
  <c r="AD24"/>
  <c r="AP34"/>
  <c r="AP32"/>
  <c r="AP30"/>
  <c r="AP28"/>
  <c r="AP26"/>
  <c r="AP24"/>
  <c r="AP20"/>
  <c r="AP18"/>
  <c r="AP16"/>
  <c r="AP14"/>
  <c r="AP12"/>
  <c r="AP10"/>
  <c r="AW34"/>
  <c r="AW32"/>
  <c r="AW30"/>
  <c r="AW28"/>
  <c r="AW26"/>
  <c r="AW24"/>
  <c r="AW20"/>
  <c r="AW18"/>
  <c r="AW16"/>
  <c r="AW14"/>
  <c r="AW12"/>
  <c r="AW10"/>
  <c r="AE23"/>
  <c r="AP8"/>
  <c r="AW8"/>
  <c r="AC23"/>
  <c r="AD23"/>
  <c r="AM7"/>
  <c r="AT7" s="1"/>
  <c r="AC22"/>
  <c r="AN7"/>
  <c r="AU7" s="1"/>
  <c r="AD22"/>
  <c r="AE22"/>
  <c r="AO7"/>
  <c r="AV7" s="1"/>
  <c r="E74" i="2"/>
  <c r="F74"/>
  <c r="G74"/>
  <c r="H74"/>
  <c r="I74"/>
  <c r="J74"/>
  <c r="K74"/>
  <c r="L74"/>
  <c r="M74"/>
  <c r="D74"/>
</calcChain>
</file>

<file path=xl/comments1.xml><?xml version="1.0" encoding="utf-8"?>
<comments xmlns="http://schemas.openxmlformats.org/spreadsheetml/2006/main">
  <authors>
    <author>Paula Diehr</author>
  </authors>
  <commentList>
    <comment ref="AR2" authorId="0">
      <text>
        <r>
          <rPr>
            <b/>
            <sz val="8"/>
            <color indexed="81"/>
            <rFont val="Tahoma"/>
            <family val="2"/>
          </rPr>
          <t>Paula Diehr: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<sst xmlns="http://schemas.openxmlformats.org/spreadsheetml/2006/main" count="243" uniqueCount="132">
  <si>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 </t>
  </si>
  <si>
    <t>Young Old (65-74)</t>
  </si>
  <si>
    <t>Old Old (75-84)</t>
  </si>
  <si>
    <t>Oldest Old (85-94)</t>
  </si>
  <si>
    <t>P(H)</t>
  </si>
  <si>
    <t>P(S)</t>
  </si>
  <si>
    <t>P(D)</t>
  </si>
  <si>
    <t>Sex</t>
  </si>
  <si>
    <t>Female</t>
  </si>
  <si>
    <t>TYPE SORTED ON YOUNG-OLD PROB_RECOVERY</t>
  </si>
  <si>
    <t>HP</t>
  </si>
  <si>
    <t>BD</t>
  </si>
  <si>
    <t>SPL</t>
  </si>
  <si>
    <t>DP</t>
  </si>
  <si>
    <t>XD</t>
  </si>
  <si>
    <t>FLW</t>
  </si>
  <si>
    <t>XS</t>
  </si>
  <si>
    <t>VG</t>
  </si>
  <si>
    <t>TW</t>
  </si>
  <si>
    <t>YD</t>
  </si>
  <si>
    <t>CG</t>
  </si>
  <si>
    <t>FH</t>
  </si>
  <si>
    <t>BK</t>
  </si>
  <si>
    <t>CP</t>
  </si>
  <si>
    <t>LV</t>
  </si>
  <si>
    <t>Male</t>
  </si>
  <si>
    <t>resilience_25.sps 4-23-2011</t>
  </si>
  <si>
    <t>old TABLE 1 MEANS FROM BIG FILE_x000D_prevalence, yrs 1990-1998 only</t>
  </si>
  <si>
    <t>65-74</t>
  </si>
  <si>
    <t>75-84</t>
  </si>
  <si>
    <t>85-94</t>
  </si>
  <si>
    <t>N of Transitions</t>
  </si>
  <si>
    <t>Mean Age</t>
  </si>
  <si>
    <t>HP: No hospital days</t>
  </si>
  <si>
    <t>BD: No bed days</t>
  </si>
  <si>
    <t>SPL: Satisfied with Purpose of Life</t>
  </si>
  <si>
    <t>DP: Not depressed</t>
  </si>
  <si>
    <t>ADL: No ADL difficulties</t>
  </si>
  <si>
    <t>FLW: Feel life is worthwhile</t>
  </si>
  <si>
    <t>XS: Good extremity strength</t>
  </si>
  <si>
    <t>VG: Exc/ Very Good/ Good health</t>
  </si>
  <si>
    <t>TW: Walk 10 feet &lt; 10 seconds</t>
  </si>
  <si>
    <t>YD: No IADL difficulties</t>
  </si>
  <si>
    <t>CG: 3MSE &gt; 90</t>
  </si>
  <si>
    <t>FH: Flu shot last year</t>
  </si>
  <si>
    <t>BK: Walked 4+ blocks per day</t>
  </si>
  <si>
    <t>CP: Above Median Social Support *</t>
  </si>
  <si>
    <t>LV:  Fewer than 2 Life Events *</t>
  </si>
  <si>
    <t>* much smaller sample size_x000D_tables_graphs_paper_05.sps 4-23-2011</t>
  </si>
  <si>
    <t>approximate N(variation by vars)</t>
  </si>
  <si>
    <t>VARIANCES</t>
  </si>
  <si>
    <t>FEMALE MINUS MALE</t>
  </si>
  <si>
    <t>DIFS</t>
  </si>
  <si>
    <t>Z STATISTICS</t>
  </si>
  <si>
    <t>POSITIVE MEANS FEM HIGHER.</t>
  </si>
  <si>
    <t>AGE 80 MINUS AGE 70</t>
  </si>
  <si>
    <t>POS MEANS 80 HIGHER THAN 70</t>
  </si>
  <si>
    <t>Z STATISTIC</t>
  </si>
  <si>
    <t>AGE 90 MINUS AGE 80</t>
  </si>
  <si>
    <t>POS MEANS 90 HIGHER THAN 80</t>
  </si>
  <si>
    <t>PASTE ON LINE 5</t>
  </si>
  <si>
    <t>Table 3:  Transition Probabilities for Healthy Persons</t>
  </si>
  <si>
    <t>TABLE 3 (5_TABLES_GRAPHS_PAPER_05.SPS)</t>
  </si>
  <si>
    <t># HEALTHY)</t>
  </si>
  <si>
    <t>P-VALUES FOR TABLE 3</t>
  </si>
  <si>
    <t>nh(1)</t>
  </si>
  <si>
    <t>nh(2)</t>
  </si>
  <si>
    <t>nh(3)</t>
  </si>
  <si>
    <t>F</t>
  </si>
  <si>
    <t>M</t>
  </si>
  <si>
    <t>P-VALUES FOR SEX DIFFERENCES FROM STATA</t>
  </si>
  <si>
    <t>ns</t>
  </si>
  <si>
    <t xml:space="preserve">TABLE3_TESTS_01.XSLX  </t>
  </si>
  <si>
    <t>SEX *</t>
  </si>
  <si>
    <t>a, b, c</t>
  </si>
  <si>
    <t>c</t>
  </si>
  <si>
    <t>d</t>
  </si>
  <si>
    <t>MAINTENANCE ONLY</t>
  </si>
  <si>
    <t>MAINTENANCE  PROBABILITIES</t>
  </si>
  <si>
    <t>a</t>
  </si>
  <si>
    <t>b</t>
  </si>
  <si>
    <t>F - M</t>
  </si>
  <si>
    <t>g</t>
  </si>
  <si>
    <t>dif 70-80</t>
  </si>
  <si>
    <t>dif 80-90</t>
  </si>
  <si>
    <t>dif-dif</t>
  </si>
  <si>
    <t>DIFFERENCE IN PROB (MAINTENANCE)</t>
  </si>
  <si>
    <t>d, e, f</t>
  </si>
  <si>
    <t>b, c, d</t>
  </si>
  <si>
    <t>f</t>
  </si>
  <si>
    <t>c, e</t>
  </si>
  <si>
    <t>e</t>
  </si>
  <si>
    <t xml:space="preserve">F&gt;M </t>
  </si>
  <si>
    <t>F&lt;M</t>
  </si>
  <si>
    <t>h</t>
  </si>
  <si>
    <t>dif-dif &gt; 0</t>
  </si>
  <si>
    <t>dif-dif &lt; 0</t>
  </si>
  <si>
    <t>Significant differences</t>
  </si>
  <si>
    <t>LINCOM*</t>
  </si>
  <si>
    <t>TABLE 3</t>
  </si>
  <si>
    <t>FEMALE MINUS MALE PROBS FOR HEALTHY FOLKS</t>
  </si>
  <si>
    <t>TABLE 2</t>
  </si>
  <si>
    <t>APPENDIX TABLE 5</t>
  </si>
  <si>
    <t>PROBABILITY DIFFERENCES F MINUS M</t>
  </si>
  <si>
    <t>TABLE 3 SHEET 2</t>
  </si>
  <si>
    <t>PROBABILITY OF GETTING SICK</t>
  </si>
  <si>
    <t>GET SICK</t>
  </si>
  <si>
    <t>TABLE3_TESTS_SHEET 2</t>
  </si>
  <si>
    <t>APPENDIX TABLE 6</t>
  </si>
  <si>
    <t>sheet 2</t>
  </si>
  <si>
    <t>female</t>
  </si>
  <si>
    <t>male</t>
  </si>
  <si>
    <t>table3_tests_07.xslx.</t>
  </si>
  <si>
    <t>Table 3</t>
  </si>
  <si>
    <t>transition probs for initially healthy</t>
  </si>
  <si>
    <t>nice table for table 3</t>
  </si>
  <si>
    <r>
      <t xml:space="preserve">* </t>
    </r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entries  favor women.  </t>
    </r>
  </si>
  <si>
    <t>table3_tests_08.xslx , sheet 3</t>
  </si>
  <si>
    <t>HOSP</t>
  </si>
  <si>
    <t>BED</t>
  </si>
  <si>
    <t>DEP</t>
  </si>
  <si>
    <t>ADL</t>
  </si>
  <si>
    <t>EXSTR</t>
  </si>
  <si>
    <t>EVGG</t>
  </si>
  <si>
    <t>TWLK</t>
  </si>
  <si>
    <t>IADL</t>
  </si>
  <si>
    <t>COG</t>
  </si>
  <si>
    <t>BLK</t>
  </si>
  <si>
    <t>Transition Probabilities for Initially Health Persons</t>
  </si>
  <si>
    <t>P(H TO H)</t>
  </si>
  <si>
    <t>P(H TO S)</t>
  </si>
  <si>
    <t>P(H TO D)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</si>
</sst>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2" fontId="0" fillId="0" borderId="0" xfId="0" applyNumberFormat="1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0" fillId="0" borderId="0" xfId="0" applyNumberFormat="1" applyFont="1"/>
    <xf numFmtId="0" fontId="1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2_tests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ystery_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2_tests_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Table 2:   Transition Probabilities for Sick Persons</v>
          </cell>
          <cell r="O5" t="str">
            <v># SICK</v>
          </cell>
        </row>
        <row r="6">
          <cell r="A6" t="str">
            <v xml:space="preserve"> 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E6" t="str">
            <v>Young Old (65-74)</v>
          </cell>
          <cell r="H6" t="str">
            <v>Old Old (75-84)</v>
          </cell>
          <cell r="K6" t="str">
            <v>Oldest Old (85-94)</v>
          </cell>
          <cell r="O6" t="str">
            <v>approximate N(variation by vars)</v>
          </cell>
        </row>
        <row r="7">
          <cell r="E7" t="str">
            <v>P(H)</v>
          </cell>
          <cell r="F7" t="str">
            <v>P(S)</v>
          </cell>
          <cell r="G7" t="str">
            <v>P(D)</v>
          </cell>
          <cell r="H7" t="str">
            <v>P(H)</v>
          </cell>
          <cell r="I7" t="str">
            <v>P(S)</v>
          </cell>
          <cell r="J7" t="str">
            <v>P(D)</v>
          </cell>
          <cell r="K7" t="str">
            <v>P(H)</v>
          </cell>
          <cell r="L7" t="str">
            <v>P(S)</v>
          </cell>
          <cell r="M7" t="str">
            <v>P(D)</v>
          </cell>
          <cell r="O7" t="str">
            <v xml:space="preserve">nsick(1) </v>
          </cell>
        </row>
        <row r="8">
          <cell r="A8" t="str">
            <v>Sex</v>
          </cell>
          <cell r="B8" t="str">
            <v>Female</v>
          </cell>
          <cell r="C8" t="str">
            <v>TYPE SORTED ON YOUNG-OLD PROB_RECOVERY</v>
          </cell>
          <cell r="D8" t="str">
            <v>HP</v>
          </cell>
          <cell r="N8" t="str">
            <v>HP</v>
          </cell>
          <cell r="O8">
            <v>1067.9999999999991</v>
          </cell>
        </row>
        <row r="9">
          <cell r="D9" t="str">
            <v>BD</v>
          </cell>
          <cell r="N9" t="str">
            <v>BD</v>
          </cell>
          <cell r="O9">
            <v>701.99999999999966</v>
          </cell>
        </row>
        <row r="10">
          <cell r="D10" t="str">
            <v>SPL</v>
          </cell>
          <cell r="N10" t="str">
            <v>SPL</v>
          </cell>
          <cell r="O10">
            <v>2980</v>
          </cell>
        </row>
        <row r="11">
          <cell r="D11" t="str">
            <v>DP</v>
          </cell>
          <cell r="N11" t="str">
            <v>DP</v>
          </cell>
          <cell r="O11">
            <v>2428.9999999999995</v>
          </cell>
        </row>
        <row r="12">
          <cell r="D12" t="str">
            <v>XD</v>
          </cell>
          <cell r="N12" t="str">
            <v>XD</v>
          </cell>
          <cell r="O12">
            <v>1683.0000000000005</v>
          </cell>
        </row>
        <row r="13">
          <cell r="D13" t="str">
            <v>FLW</v>
          </cell>
          <cell r="N13" t="str">
            <v>FLW</v>
          </cell>
          <cell r="O13">
            <v>689</v>
          </cell>
        </row>
        <row r="14">
          <cell r="D14" t="str">
            <v>XS</v>
          </cell>
          <cell r="N14" t="str">
            <v>XS</v>
          </cell>
          <cell r="O14">
            <v>3971</v>
          </cell>
        </row>
        <row r="15">
          <cell r="D15" t="str">
            <v>VG</v>
          </cell>
          <cell r="N15" t="str">
            <v>VG</v>
          </cell>
          <cell r="O15">
            <v>2580.0000000000005</v>
          </cell>
        </row>
        <row r="16">
          <cell r="D16" t="str">
            <v>TW</v>
          </cell>
          <cell r="N16" t="str">
            <v>TW</v>
          </cell>
          <cell r="O16">
            <v>4373.9999999999991</v>
          </cell>
        </row>
        <row r="17">
          <cell r="D17" t="str">
            <v>YD</v>
          </cell>
          <cell r="N17" t="str">
            <v>YD</v>
          </cell>
          <cell r="O17">
            <v>3456.0000000000005</v>
          </cell>
        </row>
        <row r="18">
          <cell r="D18" t="str">
            <v>CG</v>
          </cell>
          <cell r="N18" t="str">
            <v>CG</v>
          </cell>
          <cell r="O18">
            <v>3571.9999999999995</v>
          </cell>
        </row>
        <row r="19">
          <cell r="D19" t="str">
            <v>FH</v>
          </cell>
          <cell r="N19" t="str">
            <v>FH</v>
          </cell>
          <cell r="O19">
            <v>5636</v>
          </cell>
        </row>
        <row r="20">
          <cell r="D20" t="str">
            <v>BK</v>
          </cell>
          <cell r="N20" t="str">
            <v>BK</v>
          </cell>
          <cell r="O20">
            <v>8171.9999999999991</v>
          </cell>
        </row>
        <row r="23">
          <cell r="B23" t="str">
            <v>Male</v>
          </cell>
          <cell r="C23" t="str">
            <v>TYPE SORTED ON YOUNG-OLD PROB_RECOVERY</v>
          </cell>
          <cell r="D23" t="str">
            <v>HP</v>
          </cell>
          <cell r="N23" t="str">
            <v>HP</v>
          </cell>
          <cell r="O23">
            <v>933.99999999999966</v>
          </cell>
        </row>
        <row r="24">
          <cell r="D24" t="str">
            <v>BD</v>
          </cell>
          <cell r="N24" t="str">
            <v>BD</v>
          </cell>
          <cell r="O24">
            <v>319.99999999999977</v>
          </cell>
        </row>
        <row r="25">
          <cell r="D25" t="str">
            <v>SPL</v>
          </cell>
          <cell r="N25" t="str">
            <v>SPL</v>
          </cell>
          <cell r="O25">
            <v>1504.9999999999998</v>
          </cell>
        </row>
        <row r="26">
          <cell r="D26" t="str">
            <v>DP</v>
          </cell>
          <cell r="N26" t="str">
            <v>DP</v>
          </cell>
          <cell r="O26">
            <v>970.00000000000045</v>
          </cell>
        </row>
        <row r="27">
          <cell r="D27" t="str">
            <v>XD</v>
          </cell>
          <cell r="N27" t="str">
            <v>XD</v>
          </cell>
          <cell r="O27">
            <v>765.99999999999977</v>
          </cell>
        </row>
        <row r="28">
          <cell r="D28" t="str">
            <v>FLW</v>
          </cell>
          <cell r="N28" t="str">
            <v>FLW</v>
          </cell>
          <cell r="O28">
            <v>364.99999999999943</v>
          </cell>
        </row>
        <row r="29">
          <cell r="D29" t="str">
            <v>XS</v>
          </cell>
          <cell r="N29" t="str">
            <v>XS</v>
          </cell>
          <cell r="O29">
            <v>1198.9999999999998</v>
          </cell>
        </row>
        <row r="30">
          <cell r="D30" t="str">
            <v>VG</v>
          </cell>
          <cell r="N30" t="str">
            <v>VG</v>
          </cell>
          <cell r="O30">
            <v>1559.0000000000005</v>
          </cell>
        </row>
        <row r="31">
          <cell r="D31" t="str">
            <v>TW</v>
          </cell>
          <cell r="N31" t="str">
            <v>TW</v>
          </cell>
          <cell r="O31">
            <v>2041.0000000000002</v>
          </cell>
        </row>
        <row r="32">
          <cell r="D32" t="str">
            <v>YD</v>
          </cell>
          <cell r="N32" t="str">
            <v>YD</v>
          </cell>
          <cell r="O32">
            <v>1490.9999999999998</v>
          </cell>
        </row>
        <row r="33">
          <cell r="D33" t="str">
            <v>CG</v>
          </cell>
          <cell r="N33" t="str">
            <v>CG</v>
          </cell>
          <cell r="O33">
            <v>2555.9999999999995</v>
          </cell>
        </row>
        <row r="34">
          <cell r="D34" t="str">
            <v>FH</v>
          </cell>
          <cell r="N34" t="str">
            <v>FH</v>
          </cell>
          <cell r="O34">
            <v>3534</v>
          </cell>
        </row>
      </sheetData>
      <sheetData sheetId="1">
        <row r="39">
          <cell r="E39" t="str">
            <v>FEMALE MINUS MALE PROBS FOR THE SICK</v>
          </cell>
        </row>
        <row r="40">
          <cell r="E40" t="str">
            <v>Young Old (65-74)</v>
          </cell>
          <cell r="H40" t="str">
            <v>Old Old (75-84)</v>
          </cell>
          <cell r="K40" t="str">
            <v>Oldest Old (85-94)</v>
          </cell>
        </row>
        <row r="41">
          <cell r="E41" t="str">
            <v>P(H)</v>
          </cell>
          <cell r="F41" t="str">
            <v>P(S)</v>
          </cell>
          <cell r="G41" t="str">
            <v>P(D)</v>
          </cell>
          <cell r="H41" t="str">
            <v>P(H)</v>
          </cell>
          <cell r="I41" t="str">
            <v>P(S)</v>
          </cell>
          <cell r="J41" t="str">
            <v>P(D)</v>
          </cell>
          <cell r="K41" t="str">
            <v>P(H)</v>
          </cell>
          <cell r="L41" t="str">
            <v>P(S)</v>
          </cell>
          <cell r="M41" t="str">
            <v>P(D)</v>
          </cell>
        </row>
        <row r="42">
          <cell r="D42" t="str">
            <v>HP</v>
          </cell>
          <cell r="E42">
            <v>4.5274643312561702E-2</v>
          </cell>
          <cell r="F42">
            <v>-2.3694953043171429E-2</v>
          </cell>
          <cell r="G42">
            <v>-2.1579690269390238E-2</v>
          </cell>
          <cell r="H42">
            <v>4.5168892380204273E-2</v>
          </cell>
          <cell r="I42">
            <v>1.2048311076197971E-2</v>
          </cell>
          <cell r="J42">
            <v>-5.7217203456402202E-2</v>
          </cell>
          <cell r="K42">
            <v>4.585783408611005E-2</v>
          </cell>
          <cell r="L42">
            <v>4.0062873429347862E-2</v>
          </cell>
          <cell r="M42">
            <v>-8.5920707515457939E-2</v>
          </cell>
        </row>
        <row r="43">
          <cell r="D43" t="str">
            <v>BD</v>
          </cell>
          <cell r="E43">
            <v>5.6107549857549843E-2</v>
          </cell>
          <cell r="F43">
            <v>1.7245370370370328E-2</v>
          </cell>
          <cell r="G43">
            <v>-7.335292022792024E-2</v>
          </cell>
          <cell r="H43">
            <v>0.11421347626142425</v>
          </cell>
          <cell r="I43">
            <v>5.1992028018033709E-2</v>
          </cell>
          <cell r="J43">
            <v>-0.16620550427945796</v>
          </cell>
          <cell r="K43">
            <v>7.8185001129432996E-2</v>
          </cell>
          <cell r="L43">
            <v>4.0151344025299296E-2</v>
          </cell>
          <cell r="M43">
            <v>-0.11833634515473235</v>
          </cell>
        </row>
        <row r="44">
          <cell r="D44" t="str">
            <v>SPL</v>
          </cell>
          <cell r="E44">
            <v>-4.3181564806350214E-2</v>
          </cell>
          <cell r="F44">
            <v>7.3103079221387257E-2</v>
          </cell>
          <cell r="G44">
            <v>-2.9921514415037126E-2</v>
          </cell>
          <cell r="H44">
            <v>-1.7879060380695255E-2</v>
          </cell>
          <cell r="I44">
            <v>7.8396938532980798E-2</v>
          </cell>
          <cell r="J44">
            <v>-6.0517878152285612E-2</v>
          </cell>
          <cell r="K44">
            <v>-8.0467205892858495E-3</v>
          </cell>
          <cell r="L44">
            <v>7.2299437225657348E-2</v>
          </cell>
          <cell r="M44">
            <v>-6.4252716636371582E-2</v>
          </cell>
        </row>
        <row r="45">
          <cell r="D45" t="str">
            <v>DP</v>
          </cell>
          <cell r="E45">
            <v>-2.7786242694588181E-2</v>
          </cell>
          <cell r="F45">
            <v>7.7120956823265363E-2</v>
          </cell>
          <cell r="G45">
            <v>-4.9334714128677105E-2</v>
          </cell>
          <cell r="H45">
            <v>1.4761265794476119E-2</v>
          </cell>
          <cell r="I45">
            <v>7.3880129710388043E-2</v>
          </cell>
          <cell r="J45">
            <v>-8.8641395504864148E-2</v>
          </cell>
          <cell r="K45">
            <v>2.7971481245160912E-2</v>
          </cell>
          <cell r="L45">
            <v>5.2089349349702774E-2</v>
          </cell>
          <cell r="M45">
            <v>-8.0060830594863713E-2</v>
          </cell>
        </row>
        <row r="46">
          <cell r="D46" t="str">
            <v>XD</v>
          </cell>
          <cell r="E46">
            <v>4.8772163347497399E-2</v>
          </cell>
          <cell r="F46">
            <v>3.2617683516162899E-3</v>
          </cell>
          <cell r="G46">
            <v>-5.2033931699113703E-2</v>
          </cell>
          <cell r="H46">
            <v>2.3481670438073032E-2</v>
          </cell>
          <cell r="I46">
            <v>6.4229326684299259E-2</v>
          </cell>
          <cell r="J46">
            <v>-8.7710997122372306E-2</v>
          </cell>
          <cell r="K46">
            <v>1.7123989992207045E-2</v>
          </cell>
          <cell r="L46">
            <v>7.3330201237177928E-2</v>
          </cell>
          <cell r="M46">
            <v>-9.0454191229385028E-2</v>
          </cell>
        </row>
        <row r="47">
          <cell r="D47" t="str">
            <v>FLW</v>
          </cell>
          <cell r="E47">
            <v>7.6950911585183968E-2</v>
          </cell>
          <cell r="F47">
            <v>-6.5809093981747946E-3</v>
          </cell>
          <cell r="G47">
            <v>-7.0370002187009173E-2</v>
          </cell>
          <cell r="H47">
            <v>9.0811775200713651E-2</v>
          </cell>
          <cell r="I47">
            <v>4.3630868939904199E-2</v>
          </cell>
          <cell r="J47">
            <v>-0.13444264414061788</v>
          </cell>
          <cell r="K47">
            <v>2.4693814387407698E-2</v>
          </cell>
          <cell r="L47">
            <v>7.5684219834637634E-2</v>
          </cell>
          <cell r="M47">
            <v>-0.10037803422204533</v>
          </cell>
        </row>
        <row r="48">
          <cell r="D48" t="str">
            <v>XS</v>
          </cell>
          <cell r="E48">
            <v>-5.4283463366286311E-2</v>
          </cell>
          <cell r="F48">
            <v>9.423365269765438E-2</v>
          </cell>
          <cell r="G48">
            <v>-3.9950189331368013E-2</v>
          </cell>
          <cell r="H48">
            <v>-7.5620465849738583E-2</v>
          </cell>
          <cell r="I48">
            <v>0.16103310400817172</v>
          </cell>
          <cell r="J48">
            <v>-8.5412638158433085E-2</v>
          </cell>
          <cell r="K48">
            <v>-5.601448293120348E-2</v>
          </cell>
          <cell r="L48">
            <v>0.17233280503826665</v>
          </cell>
          <cell r="M48">
            <v>-0.11631832210706317</v>
          </cell>
        </row>
        <row r="49">
          <cell r="D49" t="str">
            <v>VG</v>
          </cell>
          <cell r="E49">
            <v>-9.3306681384907053E-3</v>
          </cell>
          <cell r="F49">
            <v>4.5725494875964001E-2</v>
          </cell>
          <cell r="G49">
            <v>-3.6394826737473338E-2</v>
          </cell>
          <cell r="H49">
            <v>2.6571090356899973E-3</v>
          </cell>
          <cell r="I49">
            <v>5.1575780723787545E-2</v>
          </cell>
          <cell r="J49">
            <v>-5.4232889759477515E-2</v>
          </cell>
          <cell r="K49">
            <v>6.0943615166600518E-2</v>
          </cell>
          <cell r="L49">
            <v>2.1253627372249673E-2</v>
          </cell>
          <cell r="M49">
            <v>-8.2197242538850246E-2</v>
          </cell>
        </row>
        <row r="50">
          <cell r="D50" t="str">
            <v>TW</v>
          </cell>
          <cell r="E50">
            <v>-4.5202632723274405E-2</v>
          </cell>
          <cell r="F50">
            <v>6.9801241893716615E-2</v>
          </cell>
          <cell r="G50">
            <v>-2.4598609170442147E-2</v>
          </cell>
          <cell r="H50">
            <v>-4.964120606884459E-2</v>
          </cell>
          <cell r="I50">
            <v>9.6047432468851723E-2</v>
          </cell>
          <cell r="J50">
            <v>-4.6406226400007106E-2</v>
          </cell>
          <cell r="K50">
            <v>-1.9445595759321033E-2</v>
          </cell>
          <cell r="L50">
            <v>7.732065701902302E-2</v>
          </cell>
          <cell r="M50">
            <v>-5.7875061259702001E-2</v>
          </cell>
        </row>
        <row r="51">
          <cell r="D51" t="str">
            <v>YD</v>
          </cell>
          <cell r="E51">
            <v>-4.0785220582755799E-2</v>
          </cell>
          <cell r="F51">
            <v>8.4073887771070943E-2</v>
          </cell>
          <cell r="G51">
            <v>-4.3288667188315075E-2</v>
          </cell>
          <cell r="H51">
            <v>-2.2487122501616663E-2</v>
          </cell>
          <cell r="I51">
            <v>8.823520667177065E-2</v>
          </cell>
          <cell r="J51">
            <v>-6.5748084170153931E-2</v>
          </cell>
          <cell r="K51">
            <v>-9.6404368130903473E-3</v>
          </cell>
          <cell r="L51">
            <v>8.8712735699989498E-2</v>
          </cell>
          <cell r="M51">
            <v>-7.9072298886899123E-2</v>
          </cell>
        </row>
        <row r="52">
          <cell r="D52" t="str">
            <v>CG</v>
          </cell>
          <cell r="E52">
            <v>3.2293424601359533E-3</v>
          </cell>
          <cell r="F52">
            <v>1.4442008527461914E-2</v>
          </cell>
          <cell r="G52">
            <v>-1.7671350987597857E-2</v>
          </cell>
          <cell r="H52">
            <v>-7.4798860181052584E-3</v>
          </cell>
          <cell r="I52">
            <v>3.7111888072244636E-2</v>
          </cell>
          <cell r="J52">
            <v>-2.9632002054139489E-2</v>
          </cell>
          <cell r="K52">
            <v>-1.2198427758200042E-3</v>
          </cell>
          <cell r="L52">
            <v>4.5992590584621018E-2</v>
          </cell>
          <cell r="M52">
            <v>-4.4772747808800931E-2</v>
          </cell>
        </row>
        <row r="53">
          <cell r="D53" t="str">
            <v>FH</v>
          </cell>
          <cell r="E53">
            <v>-2.7077326090702375E-2</v>
          </cell>
          <cell r="F53">
            <v>4.1366078604556544E-2</v>
          </cell>
          <cell r="G53">
            <v>-1.4288752513854064E-2</v>
          </cell>
          <cell r="H53">
            <v>-1.7922492561730896E-2</v>
          </cell>
          <cell r="I53">
            <v>2.9250684275813676E-2</v>
          </cell>
          <cell r="J53">
            <v>-1.1328191714082822E-2</v>
          </cell>
          <cell r="K53">
            <v>1.6566134392600212E-2</v>
          </cell>
          <cell r="L53">
            <v>2.7249338901274678E-2</v>
          </cell>
          <cell r="M53">
            <v>-4.3815473293874876E-2</v>
          </cell>
        </row>
        <row r="54">
          <cell r="D54" t="str">
            <v>BK</v>
          </cell>
          <cell r="E54">
            <v>-6.7822582298366157E-2</v>
          </cell>
          <cell r="F54">
            <v>8.608218669653156E-2</v>
          </cell>
          <cell r="G54">
            <v>-1.8259604398165381E-2</v>
          </cell>
          <cell r="H54">
            <v>-5.7622020281139552E-2</v>
          </cell>
          <cell r="I54">
            <v>9.2385797054593044E-2</v>
          </cell>
          <cell r="J54">
            <v>-3.4763776773453464E-2</v>
          </cell>
          <cell r="K54">
            <v>-5.3302200879293382E-2</v>
          </cell>
          <cell r="L54">
            <v>0.11566191742403198</v>
          </cell>
          <cell r="M54">
            <v>-6.2359716544738569E-2</v>
          </cell>
        </row>
        <row r="55">
          <cell r="D55" t="str">
            <v>pain</v>
          </cell>
          <cell r="E55">
            <v>-4.0000000000000036E-2</v>
          </cell>
          <cell r="F55">
            <v>6.0000000000000026E-2</v>
          </cell>
          <cell r="G55">
            <v>-0.02</v>
          </cell>
          <cell r="H55">
            <v>-3.9999999999999925E-2</v>
          </cell>
          <cell r="I55">
            <v>5.999999999999997E-2</v>
          </cell>
          <cell r="J55">
            <v>-1.9999999999999997E-2</v>
          </cell>
          <cell r="K55">
            <v>3.0000000000000027E-2</v>
          </cell>
          <cell r="L55">
            <v>3.999999999999998E-2</v>
          </cell>
          <cell r="M55">
            <v>-6.9999999999999993E-2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0">
          <cell r="E20" t="str">
            <v>pain</v>
          </cell>
          <cell r="F20">
            <v>0.7</v>
          </cell>
          <cell r="G20">
            <v>0.28000000000000003</v>
          </cell>
          <cell r="H20">
            <v>0.02</v>
          </cell>
          <cell r="I20">
            <v>0.67</v>
          </cell>
          <cell r="J20">
            <v>0.28999999999999998</v>
          </cell>
          <cell r="K20">
            <v>0.04</v>
          </cell>
          <cell r="L20">
            <v>0.65</v>
          </cell>
          <cell r="M20">
            <v>0.24</v>
          </cell>
          <cell r="N20">
            <v>0.11</v>
          </cell>
        </row>
        <row r="35">
          <cell r="E35" t="str">
            <v>pain</v>
          </cell>
          <cell r="F35">
            <v>0.74</v>
          </cell>
          <cell r="G35">
            <v>0.22</v>
          </cell>
          <cell r="H35">
            <v>0.04</v>
          </cell>
          <cell r="I35">
            <v>0.71</v>
          </cell>
          <cell r="J35">
            <v>0.23</v>
          </cell>
          <cell r="K35">
            <v>0.06</v>
          </cell>
          <cell r="L35">
            <v>0.62</v>
          </cell>
          <cell r="M35">
            <v>0.2</v>
          </cell>
          <cell r="N35">
            <v>0.18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0">
          <cell r="D10" t="str">
            <v>SPL</v>
          </cell>
        </row>
        <row r="13">
          <cell r="D13" t="str">
            <v>FLW</v>
          </cell>
        </row>
        <row r="25">
          <cell r="D25" t="str">
            <v>SPL</v>
          </cell>
        </row>
        <row r="28">
          <cell r="D28" t="str">
            <v>FLW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"/>
  <sheetViews>
    <sheetView topLeftCell="X1" workbookViewId="0"/>
  </sheetViews>
  <sheetFormatPr defaultRowHeight="15"/>
  <cols>
    <col min="5" max="27" width="5.7109375" customWidth="1"/>
    <col min="29" max="42" width="6.7109375" customWidth="1"/>
    <col min="43" max="44" width="5.7109375" customWidth="1"/>
    <col min="45" max="49" width="6.7109375" customWidth="1"/>
    <col min="50" max="51" width="5.7109375" customWidth="1"/>
  </cols>
  <sheetData>
    <row r="1" spans="1:51">
      <c r="A1" t="s">
        <v>62</v>
      </c>
    </row>
    <row r="2" spans="1:51">
      <c r="AC2" s="1" t="s">
        <v>64</v>
      </c>
      <c r="AM2" s="1" t="str">
        <f>AC2</f>
        <v>P-VALUES FOR TABLE 3</v>
      </c>
    </row>
    <row r="3" spans="1:51">
      <c r="O3" t="str">
        <f>A5</f>
        <v>Table 3:  Transition Probabilities for Healthy Persons</v>
      </c>
      <c r="AC3" s="1" t="str">
        <f>A5</f>
        <v>Table 3:  Transition Probabilities for Healthy Persons</v>
      </c>
      <c r="AD3" s="1"/>
      <c r="AE3" s="1"/>
      <c r="AF3" s="1"/>
      <c r="AG3" s="1"/>
      <c r="AM3" s="1" t="str">
        <f>AC3</f>
        <v>Table 3:  Transition Probabilities for Healthy Persons</v>
      </c>
    </row>
    <row r="4" spans="1:51">
      <c r="A4" t="s">
        <v>60</v>
      </c>
      <c r="O4" t="s">
        <v>63</v>
      </c>
      <c r="AC4" s="1" t="s">
        <v>51</v>
      </c>
      <c r="AD4" s="1"/>
      <c r="AE4" s="1"/>
      <c r="AF4" s="1"/>
      <c r="AG4" s="1"/>
      <c r="AH4" s="1"/>
      <c r="AI4" s="1"/>
      <c r="AJ4" s="1"/>
      <c r="AK4" s="1"/>
      <c r="AM4" s="1" t="s">
        <v>55</v>
      </c>
      <c r="AT4" s="1" t="s">
        <v>58</v>
      </c>
      <c r="AU4" s="1"/>
      <c r="AV4" s="1"/>
    </row>
    <row r="5" spans="1:51">
      <c r="A5" t="s">
        <v>61</v>
      </c>
      <c r="S5" s="1" t="s">
        <v>50</v>
      </c>
      <c r="AC5" s="1" t="s">
        <v>52</v>
      </c>
      <c r="AD5" s="1"/>
      <c r="AE5" s="1"/>
      <c r="AF5" s="1"/>
      <c r="AG5" s="1"/>
      <c r="AH5" s="1"/>
      <c r="AI5" s="1"/>
      <c r="AJ5" s="1"/>
      <c r="AK5" s="1"/>
      <c r="AM5" s="1" t="s">
        <v>52</v>
      </c>
      <c r="AN5" s="1"/>
      <c r="AO5" s="1"/>
      <c r="AP5" s="1" t="s">
        <v>57</v>
      </c>
      <c r="AQ5" s="1"/>
      <c r="AR5" s="1"/>
      <c r="AS5" s="1"/>
      <c r="AT5" s="1" t="str">
        <f>AM5</f>
        <v>DIFS</v>
      </c>
      <c r="AU5" s="1"/>
      <c r="AV5" s="1"/>
      <c r="AW5" s="1" t="s">
        <v>57</v>
      </c>
    </row>
    <row r="6" spans="1:51">
      <c r="A6" t="s">
        <v>0</v>
      </c>
      <c r="B6" t="s">
        <v>0</v>
      </c>
      <c r="C6" t="s">
        <v>0</v>
      </c>
      <c r="D6" t="s">
        <v>0</v>
      </c>
      <c r="E6" t="s">
        <v>1</v>
      </c>
      <c r="H6" t="s">
        <v>2</v>
      </c>
      <c r="K6" t="s">
        <v>3</v>
      </c>
      <c r="O6" t="s">
        <v>49</v>
      </c>
      <c r="S6" t="str">
        <f>E6</f>
        <v>Young Old (65-74)</v>
      </c>
      <c r="V6" t="str">
        <f>H6</f>
        <v>Old Old (75-84)</v>
      </c>
      <c r="Y6" t="str">
        <f>K6</f>
        <v>Oldest Old (85-94)</v>
      </c>
      <c r="AC6" s="1" t="str">
        <f>S6</f>
        <v>Young Old (65-74)</v>
      </c>
      <c r="AD6" s="1"/>
      <c r="AE6" s="1"/>
      <c r="AF6" s="1" t="str">
        <f t="shared" ref="AD6:AK7" si="0">V6</f>
        <v>Old Old (75-84)</v>
      </c>
      <c r="AG6" s="1"/>
      <c r="AH6" s="1"/>
      <c r="AI6" s="1" t="str">
        <f t="shared" si="0"/>
        <v>Oldest Old (85-94)</v>
      </c>
      <c r="AJ6" s="1"/>
      <c r="AK6" s="1"/>
      <c r="AM6" s="1" t="str">
        <f>AC6</f>
        <v>Young Old (65-74)</v>
      </c>
      <c r="AN6" s="1"/>
      <c r="AO6" s="1"/>
      <c r="AP6" s="1" t="s">
        <v>0</v>
      </c>
      <c r="AQ6" s="1"/>
      <c r="AR6" s="1"/>
      <c r="AS6" s="1"/>
      <c r="AT6" s="1" t="str">
        <f t="shared" ref="AT6:AT7" si="1">AM6</f>
        <v>Young Old (65-74)</v>
      </c>
      <c r="AU6" s="1"/>
      <c r="AV6" s="1"/>
      <c r="AW6" s="1" t="str">
        <f>AP6</f>
        <v xml:space="preserve"> </v>
      </c>
    </row>
    <row r="7" spans="1:51">
      <c r="E7" t="s">
        <v>4</v>
      </c>
      <c r="F7" t="s">
        <v>5</v>
      </c>
      <c r="G7" t="s">
        <v>6</v>
      </c>
      <c r="H7" t="s">
        <v>4</v>
      </c>
      <c r="I7" t="s">
        <v>5</v>
      </c>
      <c r="J7" t="s">
        <v>6</v>
      </c>
      <c r="K7" t="s">
        <v>4</v>
      </c>
      <c r="L7" t="s">
        <v>5</v>
      </c>
      <c r="M7" t="s">
        <v>6</v>
      </c>
      <c r="O7" t="s">
        <v>65</v>
      </c>
      <c r="P7" t="s">
        <v>66</v>
      </c>
      <c r="Q7" t="s">
        <v>67</v>
      </c>
      <c r="S7" t="str">
        <f>E7</f>
        <v>P(H)</v>
      </c>
      <c r="T7" t="str">
        <f t="shared" ref="T7:U7" si="2">F7</f>
        <v>P(S)</v>
      </c>
      <c r="U7" t="str">
        <f t="shared" si="2"/>
        <v>P(D)</v>
      </c>
      <c r="V7" t="str">
        <f>H7</f>
        <v>P(H)</v>
      </c>
      <c r="W7" t="str">
        <f t="shared" ref="W7" si="3">I7</f>
        <v>P(S)</v>
      </c>
      <c r="X7" t="str">
        <f t="shared" ref="X7" si="4">J7</f>
        <v>P(D)</v>
      </c>
      <c r="Y7" t="str">
        <f>K7</f>
        <v>P(H)</v>
      </c>
      <c r="Z7" t="str">
        <f t="shared" ref="Z7" si="5">L7</f>
        <v>P(S)</v>
      </c>
      <c r="AA7" t="str">
        <f t="shared" ref="AA7" si="6">M7</f>
        <v>P(D)</v>
      </c>
      <c r="AB7" s="2"/>
      <c r="AC7" s="1" t="str">
        <f>S7</f>
        <v>P(H)</v>
      </c>
      <c r="AD7" s="1" t="str">
        <f t="shared" si="0"/>
        <v>P(S)</v>
      </c>
      <c r="AE7" s="1" t="str">
        <f t="shared" si="0"/>
        <v>P(D)</v>
      </c>
      <c r="AF7" s="1" t="str">
        <f t="shared" si="0"/>
        <v>P(H)</v>
      </c>
      <c r="AG7" s="1" t="str">
        <f t="shared" si="0"/>
        <v>P(S)</v>
      </c>
      <c r="AH7" s="1" t="str">
        <f t="shared" si="0"/>
        <v>P(D)</v>
      </c>
      <c r="AI7" s="1" t="str">
        <f t="shared" si="0"/>
        <v>P(H)</v>
      </c>
      <c r="AJ7" s="1" t="str">
        <f t="shared" si="0"/>
        <v>P(S)</v>
      </c>
      <c r="AK7" s="1" t="str">
        <f t="shared" si="0"/>
        <v>P(D)</v>
      </c>
      <c r="AL7" s="2" t="s">
        <v>68</v>
      </c>
      <c r="AM7" s="1" t="str">
        <f>AC7</f>
        <v>P(H)</v>
      </c>
      <c r="AN7" s="1" t="str">
        <f t="shared" ref="AN7" si="7">AD7</f>
        <v>P(S)</v>
      </c>
      <c r="AO7" s="1" t="str">
        <f t="shared" ref="AO7" si="8">AE7</f>
        <v>P(D)</v>
      </c>
      <c r="AP7" s="1" t="str">
        <f>AM7</f>
        <v>P(H)</v>
      </c>
      <c r="AQ7" s="1" t="str">
        <f t="shared" ref="AQ7:AR7" si="9">AN7</f>
        <v>P(S)</v>
      </c>
      <c r="AR7" s="1" t="str">
        <f t="shared" si="9"/>
        <v>P(D)</v>
      </c>
      <c r="AS7" s="1"/>
      <c r="AT7" s="1" t="str">
        <f t="shared" si="1"/>
        <v>P(H)</v>
      </c>
      <c r="AU7" s="1" t="str">
        <f t="shared" ref="AU7" si="10">AN7</f>
        <v>P(S)</v>
      </c>
      <c r="AV7" s="1" t="str">
        <f t="shared" ref="AV7" si="11">AO7</f>
        <v>P(D)</v>
      </c>
      <c r="AW7" s="1" t="str">
        <f>AT7</f>
        <v>P(H)</v>
      </c>
      <c r="AX7" s="1" t="str">
        <f t="shared" ref="AX7:AY7" si="12">AU7</f>
        <v>P(S)</v>
      </c>
      <c r="AY7" s="1" t="str">
        <f t="shared" si="12"/>
        <v>P(D)</v>
      </c>
    </row>
    <row r="8" spans="1:51">
      <c r="A8" t="s">
        <v>7</v>
      </c>
      <c r="B8" t="s">
        <v>8</v>
      </c>
      <c r="C8" t="s">
        <v>9</v>
      </c>
      <c r="D8" t="s">
        <v>10</v>
      </c>
      <c r="E8">
        <v>0.91700169748950233</v>
      </c>
      <c r="F8">
        <v>7.5136245867953186E-2</v>
      </c>
      <c r="G8">
        <v>7.8620566425444474E-3</v>
      </c>
      <c r="H8">
        <v>0.87647759552826898</v>
      </c>
      <c r="I8">
        <v>0.1024466232933199</v>
      </c>
      <c r="J8">
        <v>2.1075781178411072E-2</v>
      </c>
      <c r="K8">
        <v>0.80420711974110037</v>
      </c>
      <c r="L8">
        <v>0.12998921251348436</v>
      </c>
      <c r="M8">
        <v>6.5803667745415323E-2</v>
      </c>
      <c r="N8" t="str">
        <f>D8</f>
        <v>HP</v>
      </c>
      <c r="O8">
        <f>(B56)/100 * B$54</f>
        <v>11193.000000000002</v>
      </c>
      <c r="P8">
        <f t="shared" ref="P8:Q20" si="13">(100-C56)/100 * C$54</f>
        <v>1519.9999999999995</v>
      </c>
      <c r="Q8">
        <f t="shared" si="13"/>
        <v>329.00000000000011</v>
      </c>
      <c r="S8">
        <f>E8*(1-E8)/$O8</f>
        <v>6.7997484401745352E-6</v>
      </c>
      <c r="T8">
        <f t="shared" ref="T8:U8" si="14">F8*(1-F8)/$O8</f>
        <v>6.2084151188085104E-6</v>
      </c>
      <c r="U8">
        <f t="shared" si="14"/>
        <v>6.9688597408146773E-7</v>
      </c>
      <c r="V8">
        <f>H8*(1-H8)/$P8</f>
        <v>7.1226723727140214E-5</v>
      </c>
      <c r="W8">
        <f t="shared" ref="W8:X8" si="15">I8*(1-I8)/$P8</f>
        <v>6.0494284650734563E-5</v>
      </c>
      <c r="X8">
        <f t="shared" si="15"/>
        <v>1.3573416201401851E-5</v>
      </c>
      <c r="Y8">
        <f>K8*(1-K8)/$Q8</f>
        <v>4.7859583069551298E-4</v>
      </c>
      <c r="Z8">
        <f t="shared" ref="Z8:AA8" si="16">L8*(1-L8)/$Q8</f>
        <v>3.4374473295929639E-4</v>
      </c>
      <c r="AA8">
        <f t="shared" si="16"/>
        <v>1.8684968102330177E-4</v>
      </c>
      <c r="AB8" s="2" t="str">
        <f>D8</f>
        <v>HP</v>
      </c>
      <c r="AC8" s="4">
        <f>E8-E23</f>
        <v>3.2918400562168659E-2</v>
      </c>
      <c r="AD8" s="4">
        <f t="shared" ref="AD8:AK8" si="17">F8-F23</f>
        <v>-2.3014329346842208E-2</v>
      </c>
      <c r="AE8" s="4">
        <f t="shared" si="17"/>
        <v>-9.9040712153265313E-3</v>
      </c>
      <c r="AF8" s="4">
        <f t="shared" si="17"/>
        <v>2.6332744329954472E-2</v>
      </c>
      <c r="AG8" s="4">
        <f t="shared" si="17"/>
        <v>-1.3961066988481527E-2</v>
      </c>
      <c r="AH8" s="4">
        <f t="shared" si="17"/>
        <v>-1.2371677341473049E-2</v>
      </c>
      <c r="AI8" s="4">
        <f t="shared" si="17"/>
        <v>4.6694890530757927E-2</v>
      </c>
      <c r="AJ8" s="4">
        <f t="shared" si="17"/>
        <v>-2.4448243810764408E-2</v>
      </c>
      <c r="AK8" s="4">
        <f t="shared" si="17"/>
        <v>-2.2246646719993476E-2</v>
      </c>
      <c r="AL8" s="5" t="str">
        <f>AB8</f>
        <v>HP</v>
      </c>
      <c r="AM8" s="4">
        <f>H8-E8</f>
        <v>-4.052410196123335E-2</v>
      </c>
      <c r="AN8" s="4">
        <f t="shared" ref="AN8:AO23" si="18">I8-F8</f>
        <v>2.7310377425366711E-2</v>
      </c>
      <c r="AO8" s="4">
        <f t="shared" si="18"/>
        <v>1.3213724535866625E-2</v>
      </c>
      <c r="AP8" s="3">
        <f>AM8/SQRT(S8+V8)</f>
        <v>-4.5876725663804487</v>
      </c>
      <c r="AQ8" s="3">
        <f t="shared" ref="AQ8:AR20" si="19">AN8/SQRT(T8+W8)</f>
        <v>3.3439209019817984</v>
      </c>
      <c r="AR8" s="3">
        <f t="shared" si="19"/>
        <v>3.4979102669152993</v>
      </c>
      <c r="AS8" s="5" t="str">
        <f>AL8</f>
        <v>HP</v>
      </c>
      <c r="AT8" s="4">
        <f>K8-H8</f>
        <v>-7.2270475787168609E-2</v>
      </c>
      <c r="AU8" s="4">
        <f t="shared" ref="AU8:AV8" si="20">L8-I8</f>
        <v>2.7542589220164462E-2</v>
      </c>
      <c r="AV8" s="4">
        <f t="shared" si="20"/>
        <v>4.4727886567004251E-2</v>
      </c>
      <c r="AW8" s="3">
        <f>AT8/SQRT(S8+V8)</f>
        <v>-8.1816317470830153</v>
      </c>
      <c r="AX8" s="3">
        <f t="shared" ref="AX8:AY20" si="21">AU8/SQRT(T8+W8)</f>
        <v>3.3723532397051752</v>
      </c>
      <c r="AY8" s="3">
        <f t="shared" si="21"/>
        <v>11.840275103017046</v>
      </c>
    </row>
    <row r="9" spans="1:51">
      <c r="D9" t="s">
        <v>11</v>
      </c>
      <c r="E9">
        <v>0.94670819275023788</v>
      </c>
      <c r="F9">
        <v>4.4727052513193186E-2</v>
      </c>
      <c r="G9">
        <v>8.5647547365689074E-3</v>
      </c>
      <c r="H9">
        <v>0.92066259808195294</v>
      </c>
      <c r="I9">
        <v>5.7890148212728858E-2</v>
      </c>
      <c r="J9">
        <v>2.144725370531822E-2</v>
      </c>
      <c r="K9">
        <v>0.85794871794871796</v>
      </c>
      <c r="L9">
        <v>8.1538461538461532E-2</v>
      </c>
      <c r="M9">
        <v>6.051282051282051E-2</v>
      </c>
      <c r="N9" t="str">
        <f t="shared" ref="N9:N20" si="22">D9</f>
        <v>BD</v>
      </c>
      <c r="O9">
        <f t="shared" ref="O9:O20" si="23">(B57)/100 * B$54</f>
        <v>11559.000000000002</v>
      </c>
      <c r="P9">
        <f t="shared" si="13"/>
        <v>962.9999999999992</v>
      </c>
      <c r="Q9">
        <f t="shared" si="13"/>
        <v>232.99999999999994</v>
      </c>
      <c r="S9">
        <f t="shared" ref="S9:S20" si="24">E9*(1-E9)/$O9</f>
        <v>4.3647193122083503E-6</v>
      </c>
      <c r="T9">
        <f t="shared" ref="T9:T20" si="25">F9*(1-F9)/$O9</f>
        <v>3.6963875150683657E-6</v>
      </c>
      <c r="U9">
        <f t="shared" ref="U9:U20" si="26">G9*(1-G9)/$O9</f>
        <v>7.3461369606984395E-7</v>
      </c>
      <c r="V9">
        <f t="shared" ref="V9:V20" si="27">H9*(1-H9)/$P9</f>
        <v>7.5849406619876833E-5</v>
      </c>
      <c r="W9">
        <f t="shared" ref="W9:W20" si="28">I9*(1-I9)/$P9</f>
        <v>5.6634349898896349E-5</v>
      </c>
      <c r="X9">
        <f t="shared" ref="X9:X20" si="29">J9*(1-J9)/$P9</f>
        <v>2.1793633451524354E-5</v>
      </c>
      <c r="Y9">
        <f t="shared" ref="Y9:Y20" si="30">K9*(1-K9)/$Q9</f>
        <v>5.230588640294815E-4</v>
      </c>
      <c r="Z9">
        <f t="shared" ref="Z9:Z20" si="31">L9*(1-L9)/$Q9</f>
        <v>3.2141605505752097E-4</v>
      </c>
      <c r="AA9">
        <f t="shared" ref="AA9:AA20" si="32">M9*(1-M9)/$Q9</f>
        <v>2.4399578998456523E-4</v>
      </c>
      <c r="AB9" s="2" t="str">
        <f t="shared" ref="AB9:AB35" si="33">D9</f>
        <v>BD</v>
      </c>
      <c r="AC9" s="4">
        <f t="shared" ref="AC9:AC20" si="34">E9-E24</f>
        <v>-6.25051468449489E-4</v>
      </c>
      <c r="AD9" s="4">
        <f t="shared" ref="AD9:AD20" si="35">F9-F24</f>
        <v>1.2111092080096003E-2</v>
      </c>
      <c r="AE9" s="4">
        <f t="shared" ref="AE9:AE20" si="36">G9-G24</f>
        <v>-1.1486040611646573E-2</v>
      </c>
      <c r="AF9" s="4">
        <f t="shared" ref="AF9:AF20" si="37">H9-H24</f>
        <v>-6.1602787224557254E-4</v>
      </c>
      <c r="AG9" s="4">
        <f t="shared" ref="AG9:AG20" si="38">I9-I24</f>
        <v>1.5905415388301376E-2</v>
      </c>
      <c r="AH9" s="4">
        <f t="shared" ref="AH9:AH20" si="39">J9-J24</f>
        <v>-1.5289387516055825E-2</v>
      </c>
      <c r="AI9" s="4">
        <f t="shared" ref="AI9:AI20" si="40">K9-K24</f>
        <v>2.1698717948717916E-2</v>
      </c>
      <c r="AJ9" s="4">
        <f t="shared" ref="AJ9:AJ20" si="41">L9-L24</f>
        <v>1.5288461538461529E-2</v>
      </c>
      <c r="AK9" s="4">
        <f t="shared" ref="AK9:AK20" si="42">M9-M24</f>
        <v>-3.6987179487179493E-2</v>
      </c>
      <c r="AL9" s="5" t="str">
        <f t="shared" ref="AL9:AL35" si="43">AB9</f>
        <v>BD</v>
      </c>
      <c r="AM9" s="4">
        <f t="shared" ref="AM9:AM35" si="44">H9-E9</f>
        <v>-2.6045594668284933E-2</v>
      </c>
      <c r="AN9" s="4">
        <f t="shared" si="18"/>
        <v>1.3163095699535672E-2</v>
      </c>
      <c r="AO9" s="4">
        <f t="shared" si="18"/>
        <v>1.2882498968749313E-2</v>
      </c>
      <c r="AP9" s="3">
        <f t="shared" ref="AP9:AP35" si="45">AM9/SQRT(S9+V9)</f>
        <v>-2.9080967420893638</v>
      </c>
      <c r="AQ9" s="3">
        <f t="shared" si="19"/>
        <v>1.6946839716902711</v>
      </c>
      <c r="AR9" s="3">
        <f t="shared" si="19"/>
        <v>2.714166059695756</v>
      </c>
      <c r="AS9" s="5" t="str">
        <f t="shared" ref="AS9:AS35" si="46">AL9</f>
        <v>BD</v>
      </c>
      <c r="AT9" s="4">
        <f t="shared" ref="AT9:AT35" si="47">K9-H9</f>
        <v>-6.2713880133234978E-2</v>
      </c>
      <c r="AU9" s="4">
        <f t="shared" ref="AU9:AU35" si="48">L9-I9</f>
        <v>2.3648313325732674E-2</v>
      </c>
      <c r="AV9" s="4">
        <f t="shared" ref="AV9:AV35" si="49">M9-J9</f>
        <v>3.906556680750229E-2</v>
      </c>
      <c r="AW9" s="3">
        <f t="shared" ref="AW9:AW35" si="50">AT9/SQRT(S9+V9)</f>
        <v>-7.002260183420602</v>
      </c>
      <c r="AX9" s="3">
        <f t="shared" si="21"/>
        <v>3.0446042834773515</v>
      </c>
      <c r="AY9" s="3">
        <f t="shared" si="21"/>
        <v>8.2305797802826213</v>
      </c>
    </row>
    <row r="10" spans="1:51">
      <c r="D10" t="s">
        <v>12</v>
      </c>
      <c r="E10">
        <v>0.84872319793125739</v>
      </c>
      <c r="F10">
        <v>0.14459648744747333</v>
      </c>
      <c r="G10">
        <v>6.6803146212692597E-3</v>
      </c>
      <c r="H10">
        <v>0.80412252418240437</v>
      </c>
      <c r="I10">
        <v>0.17814371257485029</v>
      </c>
      <c r="J10">
        <v>1.7733763242745278E-2</v>
      </c>
      <c r="K10">
        <v>0.69738863287250386</v>
      </c>
      <c r="L10">
        <v>0.26574500768049153</v>
      </c>
      <c r="M10">
        <v>3.6866359447004608E-2</v>
      </c>
      <c r="N10" t="str">
        <f t="shared" si="22"/>
        <v>SPL</v>
      </c>
      <c r="O10">
        <f t="shared" si="23"/>
        <v>9281</v>
      </c>
      <c r="P10">
        <f t="shared" si="13"/>
        <v>3748.9999999999995</v>
      </c>
      <c r="Q10">
        <f t="shared" si="13"/>
        <v>881</v>
      </c>
      <c r="S10">
        <f t="shared" si="24"/>
        <v>1.3833868249606409E-5</v>
      </c>
      <c r="T10">
        <f t="shared" si="25"/>
        <v>1.3327049161224655E-5</v>
      </c>
      <c r="U10">
        <f t="shared" si="26"/>
        <v>7.14975543349867E-7</v>
      </c>
      <c r="V10">
        <f t="shared" si="27"/>
        <v>4.2013734405154141E-5</v>
      </c>
      <c r="W10">
        <f t="shared" si="28"/>
        <v>3.9052688782315131E-5</v>
      </c>
      <c r="X10">
        <f t="shared" si="29"/>
        <v>4.6463795369419951E-6</v>
      </c>
      <c r="Y10">
        <f t="shared" si="30"/>
        <v>2.3954339116086706E-4</v>
      </c>
      <c r="Z10">
        <f t="shared" si="31"/>
        <v>2.2148081563381049E-4</v>
      </c>
      <c r="AA10">
        <f t="shared" si="32"/>
        <v>4.0303326887773967E-5</v>
      </c>
      <c r="AB10" s="2" t="str">
        <f t="shared" si="33"/>
        <v>SPL</v>
      </c>
      <c r="AC10" s="4">
        <f t="shared" si="34"/>
        <v>-1.1187856706607935E-2</v>
      </c>
      <c r="AD10" s="4">
        <f t="shared" si="35"/>
        <v>2.1502459493216663E-2</v>
      </c>
      <c r="AE10" s="4">
        <f t="shared" si="36"/>
        <v>-1.0314602786608758E-2</v>
      </c>
      <c r="AF10" s="4">
        <f t="shared" si="37"/>
        <v>-1.2954306549888495E-2</v>
      </c>
      <c r="AG10" s="4">
        <f t="shared" si="38"/>
        <v>2.3431827820948714E-2</v>
      </c>
      <c r="AH10" s="4">
        <f t="shared" si="39"/>
        <v>-1.0477521271060244E-2</v>
      </c>
      <c r="AI10" s="4">
        <f t="shared" si="40"/>
        <v>-1.4475773907157152E-2</v>
      </c>
      <c r="AJ10" s="4">
        <f t="shared" si="41"/>
        <v>5.5575516155067811E-2</v>
      </c>
      <c r="AK10" s="4">
        <f t="shared" si="42"/>
        <v>-4.1099742247910652E-2</v>
      </c>
      <c r="AL10" s="5" t="str">
        <f t="shared" si="43"/>
        <v>SPL</v>
      </c>
      <c r="AM10" s="4">
        <f t="shared" si="44"/>
        <v>-4.4600673748853015E-2</v>
      </c>
      <c r="AN10" s="4">
        <f t="shared" si="18"/>
        <v>3.3547225127376956E-2</v>
      </c>
      <c r="AO10" s="4">
        <f t="shared" si="18"/>
        <v>1.1053448621476019E-2</v>
      </c>
      <c r="AP10" s="3">
        <f t="shared" si="45"/>
        <v>-5.968142055289265</v>
      </c>
      <c r="AQ10" s="3">
        <f t="shared" si="19"/>
        <v>4.6352689970934868</v>
      </c>
      <c r="AR10" s="3">
        <f t="shared" si="19"/>
        <v>4.7737592317143802</v>
      </c>
      <c r="AS10" s="5" t="str">
        <f t="shared" si="46"/>
        <v>SPL</v>
      </c>
      <c r="AT10" s="4">
        <f t="shared" si="47"/>
        <v>-0.10673389130990052</v>
      </c>
      <c r="AU10" s="4">
        <f t="shared" si="48"/>
        <v>8.7601295105641241E-2</v>
      </c>
      <c r="AV10" s="4">
        <f t="shared" si="49"/>
        <v>1.913259620425933E-2</v>
      </c>
      <c r="AW10" s="3">
        <f t="shared" si="50"/>
        <v>-14.282363289807305</v>
      </c>
      <c r="AX10" s="3">
        <f t="shared" si="21"/>
        <v>12.103998639727898</v>
      </c>
      <c r="AY10" s="3">
        <f t="shared" si="21"/>
        <v>8.2629784499373891</v>
      </c>
    </row>
    <row r="11" spans="1:51">
      <c r="D11" t="s">
        <v>13</v>
      </c>
      <c r="E11">
        <v>0.88272986167615952</v>
      </c>
      <c r="F11">
        <v>0.10994711147274207</v>
      </c>
      <c r="G11">
        <v>7.3230268510984537E-3</v>
      </c>
      <c r="H11">
        <v>0.8435900228733253</v>
      </c>
      <c r="I11">
        <v>0.13963620520640452</v>
      </c>
      <c r="J11">
        <v>1.6773771920270124E-2</v>
      </c>
      <c r="K11">
        <v>0.76851851851851849</v>
      </c>
      <c r="L11">
        <v>0.19230769230769232</v>
      </c>
      <c r="M11">
        <v>3.9173789173789171E-2</v>
      </c>
      <c r="N11" t="str">
        <f t="shared" si="22"/>
        <v>DP</v>
      </c>
      <c r="O11">
        <f t="shared" si="23"/>
        <v>9832</v>
      </c>
      <c r="P11">
        <f t="shared" si="13"/>
        <v>3252.0000000000005</v>
      </c>
      <c r="Q11">
        <f t="shared" si="13"/>
        <v>779.00000000000011</v>
      </c>
      <c r="S11">
        <f t="shared" si="24"/>
        <v>1.0528666902089891E-5</v>
      </c>
      <c r="T11">
        <f t="shared" si="25"/>
        <v>9.9530862643961046E-6</v>
      </c>
      <c r="U11">
        <f t="shared" si="26"/>
        <v>7.3936128242845257E-7</v>
      </c>
      <c r="V11">
        <f t="shared" si="27"/>
        <v>4.0573768813624782E-5</v>
      </c>
      <c r="W11">
        <f t="shared" si="28"/>
        <v>3.6942784563948151E-5</v>
      </c>
      <c r="X11">
        <f t="shared" si="29"/>
        <v>5.0714675571454123E-6</v>
      </c>
      <c r="Y11">
        <f t="shared" si="30"/>
        <v>2.2836688730759952E-4</v>
      </c>
      <c r="Z11">
        <f t="shared" si="31"/>
        <v>1.9939081359047784E-4</v>
      </c>
      <c r="AA11">
        <f t="shared" si="32"/>
        <v>4.8317334294681236E-5</v>
      </c>
      <c r="AB11" s="2" t="str">
        <f t="shared" si="33"/>
        <v>DP</v>
      </c>
      <c r="AC11" s="4">
        <f t="shared" si="34"/>
        <v>-2.1969303892571235E-2</v>
      </c>
      <c r="AD11" s="4">
        <f t="shared" si="35"/>
        <v>3.1920468228707519E-2</v>
      </c>
      <c r="AE11" s="4">
        <f t="shared" si="36"/>
        <v>-9.9511643361362128E-3</v>
      </c>
      <c r="AF11" s="4">
        <f t="shared" si="37"/>
        <v>-2.0896605919802025E-2</v>
      </c>
      <c r="AG11" s="4">
        <f t="shared" si="38"/>
        <v>3.1003809474105776E-2</v>
      </c>
      <c r="AH11" s="4">
        <f t="shared" si="39"/>
        <v>-1.0107203554303799E-2</v>
      </c>
      <c r="AI11" s="4">
        <f t="shared" si="40"/>
        <v>5.043055928011686E-3</v>
      </c>
      <c r="AJ11" s="4">
        <f t="shared" si="41"/>
        <v>2.9797635992326266E-2</v>
      </c>
      <c r="AK11" s="4">
        <f t="shared" si="42"/>
        <v>-3.4840691920337945E-2</v>
      </c>
      <c r="AL11" s="5" t="str">
        <f t="shared" si="43"/>
        <v>DP</v>
      </c>
      <c r="AM11" s="4">
        <f t="shared" si="44"/>
        <v>-3.9139838802834226E-2</v>
      </c>
      <c r="AN11" s="4">
        <f t="shared" si="18"/>
        <v>2.968909373366245E-2</v>
      </c>
      <c r="AO11" s="4">
        <f t="shared" si="18"/>
        <v>9.4507450691716701E-3</v>
      </c>
      <c r="AP11" s="3">
        <f t="shared" si="45"/>
        <v>-5.4751778687152672</v>
      </c>
      <c r="AQ11" s="3">
        <f t="shared" si="19"/>
        <v>4.3354046435067826</v>
      </c>
      <c r="AR11" s="3">
        <f t="shared" si="19"/>
        <v>3.9205500884552626</v>
      </c>
      <c r="AS11" s="5" t="str">
        <f t="shared" si="46"/>
        <v>DP</v>
      </c>
      <c r="AT11" s="4">
        <f t="shared" si="47"/>
        <v>-7.5071504354806806E-2</v>
      </c>
      <c r="AU11" s="4">
        <f t="shared" si="48"/>
        <v>5.2671487101287801E-2</v>
      </c>
      <c r="AV11" s="4">
        <f t="shared" si="49"/>
        <v>2.2400017253519047E-2</v>
      </c>
      <c r="AW11" s="3">
        <f t="shared" si="50"/>
        <v>-10.501572101130783</v>
      </c>
      <c r="AX11" s="3">
        <f t="shared" si="21"/>
        <v>7.6914510024405907</v>
      </c>
      <c r="AY11" s="3">
        <f t="shared" si="21"/>
        <v>9.2924302773919507</v>
      </c>
    </row>
    <row r="12" spans="1:51">
      <c r="D12" t="s">
        <v>14</v>
      </c>
      <c r="E12">
        <v>0.90385706182643222</v>
      </c>
      <c r="F12">
        <v>8.9619965967101534E-2</v>
      </c>
      <c r="G12">
        <v>6.5229722064662505E-3</v>
      </c>
      <c r="H12">
        <v>0.84562552831783599</v>
      </c>
      <c r="I12">
        <v>0.13820794590025359</v>
      </c>
      <c r="J12">
        <v>1.6166525781910399E-2</v>
      </c>
      <c r="K12">
        <v>0.72190784155214227</v>
      </c>
      <c r="L12">
        <v>0.23848019401778497</v>
      </c>
      <c r="M12">
        <v>3.9611964430072755E-2</v>
      </c>
      <c r="N12" t="str">
        <f t="shared" si="22"/>
        <v>XD</v>
      </c>
      <c r="O12">
        <f t="shared" si="23"/>
        <v>10578</v>
      </c>
      <c r="P12">
        <f t="shared" si="13"/>
        <v>2969</v>
      </c>
      <c r="Q12">
        <f t="shared" si="13"/>
        <v>946</v>
      </c>
      <c r="S12">
        <f t="shared" si="24"/>
        <v>8.2151137845454066E-6</v>
      </c>
      <c r="T12">
        <f t="shared" si="25"/>
        <v>7.7130107456189355E-6</v>
      </c>
      <c r="U12">
        <f t="shared" si="26"/>
        <v>6.1263216487615051E-7</v>
      </c>
      <c r="V12">
        <f t="shared" si="27"/>
        <v>4.396867436005953E-5</v>
      </c>
      <c r="W12">
        <f t="shared" si="28"/>
        <v>4.0116709191743404E-5</v>
      </c>
      <c r="X12">
        <f t="shared" si="29"/>
        <v>5.3570795641809448E-6</v>
      </c>
      <c r="Y12">
        <f t="shared" si="30"/>
        <v>2.1221660661487242E-4</v>
      </c>
      <c r="Z12">
        <f t="shared" si="31"/>
        <v>1.9197398634146362E-4</v>
      </c>
      <c r="AA12">
        <f t="shared" si="32"/>
        <v>4.0214436262223475E-5</v>
      </c>
      <c r="AB12" s="2" t="str">
        <f t="shared" si="33"/>
        <v>XD</v>
      </c>
      <c r="AC12" s="4">
        <f t="shared" si="34"/>
        <v>-1.6825240945422815E-2</v>
      </c>
      <c r="AD12" s="4">
        <f t="shared" si="35"/>
        <v>2.7359838035331811E-2</v>
      </c>
      <c r="AE12" s="4">
        <f t="shared" si="36"/>
        <v>-1.0534597089909016E-2</v>
      </c>
      <c r="AF12" s="4">
        <f t="shared" si="37"/>
        <v>-1.8959225534611823E-2</v>
      </c>
      <c r="AG12" s="4">
        <f t="shared" si="38"/>
        <v>3.0475776256178866E-2</v>
      </c>
      <c r="AH12" s="4">
        <f t="shared" si="39"/>
        <v>-1.1516550721567032E-2</v>
      </c>
      <c r="AI12" s="4">
        <f t="shared" si="40"/>
        <v>-2.7459247055452662E-2</v>
      </c>
      <c r="AJ12" s="4">
        <f t="shared" si="41"/>
        <v>5.9577240431287093E-2</v>
      </c>
      <c r="AK12" s="4">
        <f t="shared" si="42"/>
        <v>-3.2117993375834417E-2</v>
      </c>
      <c r="AL12" s="5" t="str">
        <f t="shared" si="43"/>
        <v>XD</v>
      </c>
      <c r="AM12" s="4">
        <f t="shared" si="44"/>
        <v>-5.8231533508596223E-2</v>
      </c>
      <c r="AN12" s="4">
        <f t="shared" si="18"/>
        <v>4.8587979933152059E-2</v>
      </c>
      <c r="AO12" s="4">
        <f t="shared" si="18"/>
        <v>9.6435535754441481E-3</v>
      </c>
      <c r="AP12" s="3">
        <f t="shared" si="45"/>
        <v>-8.061027933158293</v>
      </c>
      <c r="AQ12" s="3">
        <f t="shared" si="19"/>
        <v>7.0255434572365631</v>
      </c>
      <c r="AR12" s="3">
        <f t="shared" si="19"/>
        <v>3.9469390285920287</v>
      </c>
      <c r="AS12" s="5" t="str">
        <f t="shared" si="46"/>
        <v>XD</v>
      </c>
      <c r="AT12" s="4">
        <f t="shared" si="47"/>
        <v>-0.12371768676569372</v>
      </c>
      <c r="AU12" s="4">
        <f t="shared" si="48"/>
        <v>0.10027224811753138</v>
      </c>
      <c r="AV12" s="4">
        <f t="shared" si="49"/>
        <v>2.3445438648162356E-2</v>
      </c>
      <c r="AW12" s="3">
        <f t="shared" si="50"/>
        <v>-17.126317456447605</v>
      </c>
      <c r="AX12" s="3">
        <f t="shared" si="21"/>
        <v>14.498792451831466</v>
      </c>
      <c r="AY12" s="3">
        <f t="shared" si="21"/>
        <v>9.5958109341068258</v>
      </c>
    </row>
    <row r="13" spans="1:51">
      <c r="D13" t="s">
        <v>15</v>
      </c>
      <c r="E13">
        <v>0.95558244037331486</v>
      </c>
      <c r="F13">
        <v>3.6294503975112337E-2</v>
      </c>
      <c r="G13">
        <v>8.1230556515727616E-3</v>
      </c>
      <c r="H13">
        <v>0.92247171145686002</v>
      </c>
      <c r="I13">
        <v>5.7637906647807637E-2</v>
      </c>
      <c r="J13">
        <v>1.989038189533239E-2</v>
      </c>
      <c r="K13">
        <v>0.84978070175438591</v>
      </c>
      <c r="L13">
        <v>0.10526315789473684</v>
      </c>
      <c r="M13">
        <v>4.4956140350877194E-2</v>
      </c>
      <c r="N13" t="str">
        <f t="shared" si="22"/>
        <v>FLW</v>
      </c>
      <c r="O13">
        <f t="shared" si="23"/>
        <v>11572</v>
      </c>
      <c r="P13">
        <f t="shared" si="13"/>
        <v>1120.9999999999995</v>
      </c>
      <c r="Q13">
        <f t="shared" si="13"/>
        <v>359</v>
      </c>
      <c r="S13">
        <f t="shared" si="24"/>
        <v>3.6678741810832192E-6</v>
      </c>
      <c r="T13">
        <f t="shared" si="25"/>
        <v>3.0225728444791642E-6</v>
      </c>
      <c r="U13">
        <f t="shared" si="26"/>
        <v>6.9625575686607449E-7</v>
      </c>
      <c r="V13">
        <f t="shared" si="27"/>
        <v>6.3798084762454625E-5</v>
      </c>
      <c r="W13">
        <f t="shared" si="28"/>
        <v>4.8452969103538157E-5</v>
      </c>
      <c r="X13">
        <f t="shared" si="29"/>
        <v>1.7390503660472999E-5</v>
      </c>
      <c r="Y13">
        <f t="shared" si="30"/>
        <v>3.5558067041841038E-4</v>
      </c>
      <c r="Z13">
        <f t="shared" si="31"/>
        <v>2.6234770330017977E-4</v>
      </c>
      <c r="AA13">
        <f t="shared" si="32"/>
        <v>1.1959633926359172E-4</v>
      </c>
      <c r="AB13" s="2" t="str">
        <f t="shared" si="33"/>
        <v>FLW</v>
      </c>
      <c r="AC13" s="4">
        <f t="shared" si="34"/>
        <v>5.4748556503455559E-3</v>
      </c>
      <c r="AD13" s="4">
        <f t="shared" si="35"/>
        <v>5.3638961214275589E-3</v>
      </c>
      <c r="AE13" s="4">
        <f t="shared" si="36"/>
        <v>-1.0838751771773122E-2</v>
      </c>
      <c r="AF13" s="4">
        <f t="shared" si="37"/>
        <v>6.9527739261172616E-3</v>
      </c>
      <c r="AG13" s="4">
        <f t="shared" si="38"/>
        <v>4.2685018273452627E-3</v>
      </c>
      <c r="AH13" s="4">
        <f t="shared" si="39"/>
        <v>-1.1221275753462493E-2</v>
      </c>
      <c r="AI13" s="4">
        <f t="shared" si="40"/>
        <v>3.0447368421052556E-2</v>
      </c>
      <c r="AJ13" s="4">
        <f t="shared" si="41"/>
        <v>4.5964912280701681E-3</v>
      </c>
      <c r="AK13" s="4">
        <f t="shared" si="42"/>
        <v>-3.5043859649122808E-2</v>
      </c>
      <c r="AL13" s="5" t="str">
        <f t="shared" si="43"/>
        <v>FLW</v>
      </c>
      <c r="AM13" s="4">
        <f t="shared" si="44"/>
        <v>-3.3110728916454835E-2</v>
      </c>
      <c r="AN13" s="4">
        <f t="shared" si="18"/>
        <v>2.13434026726953E-2</v>
      </c>
      <c r="AO13" s="4">
        <f t="shared" si="18"/>
        <v>1.1767326243759629E-2</v>
      </c>
      <c r="AP13" s="3">
        <f t="shared" si="45"/>
        <v>-4.0311261836200982</v>
      </c>
      <c r="AQ13" s="3">
        <f t="shared" si="19"/>
        <v>2.9748371351188068</v>
      </c>
      <c r="AR13" s="3">
        <f t="shared" si="19"/>
        <v>2.7669251654741651</v>
      </c>
      <c r="AS13" s="5" t="str">
        <f t="shared" si="46"/>
        <v>FLW</v>
      </c>
      <c r="AT13" s="4">
        <f t="shared" si="47"/>
        <v>-7.2691009702474108E-2</v>
      </c>
      <c r="AU13" s="4">
        <f t="shared" si="48"/>
        <v>4.76252512469292E-2</v>
      </c>
      <c r="AV13" s="4">
        <f t="shared" si="49"/>
        <v>2.5065758455544804E-2</v>
      </c>
      <c r="AW13" s="3">
        <f t="shared" si="50"/>
        <v>-8.8498997791559457</v>
      </c>
      <c r="AX13" s="3">
        <f t="shared" si="21"/>
        <v>6.6379933954943677</v>
      </c>
      <c r="AY13" s="3">
        <f t="shared" si="21"/>
        <v>5.8938688726441741</v>
      </c>
    </row>
    <row r="14" spans="1:51">
      <c r="D14" t="s">
        <v>16</v>
      </c>
      <c r="E14">
        <v>0.82641737032569362</v>
      </c>
      <c r="F14">
        <v>0.16731001206272617</v>
      </c>
      <c r="G14">
        <v>6.2726176115802173E-3</v>
      </c>
      <c r="H14">
        <v>0.77030421434552054</v>
      </c>
      <c r="I14">
        <v>0.21392687691878315</v>
      </c>
      <c r="J14">
        <v>1.5768908735696342E-2</v>
      </c>
      <c r="K14">
        <v>0.66376496191512513</v>
      </c>
      <c r="L14">
        <v>0.30359085963003263</v>
      </c>
      <c r="M14">
        <v>3.2644178454842222E-2</v>
      </c>
      <c r="N14" t="str">
        <f t="shared" si="22"/>
        <v>XS</v>
      </c>
      <c r="O14">
        <f t="shared" si="23"/>
        <v>8290</v>
      </c>
      <c r="P14">
        <f t="shared" si="13"/>
        <v>5267</v>
      </c>
      <c r="Q14">
        <f t="shared" si="13"/>
        <v>1264</v>
      </c>
      <c r="S14">
        <f t="shared" si="24"/>
        <v>1.7304185808161519E-5</v>
      </c>
      <c r="T14">
        <f t="shared" si="25"/>
        <v>1.6805473091229988E-5</v>
      </c>
      <c r="U14">
        <f t="shared" si="26"/>
        <v>7.5190251868264299E-7</v>
      </c>
      <c r="V14">
        <f t="shared" si="27"/>
        <v>3.3593246954063198E-5</v>
      </c>
      <c r="W14">
        <f t="shared" si="28"/>
        <v>3.1927504889037202E-5</v>
      </c>
      <c r="X14">
        <f t="shared" si="29"/>
        <v>2.9466964596509627E-6</v>
      </c>
      <c r="Y14">
        <f t="shared" si="30"/>
        <v>1.7656727630453926E-4</v>
      </c>
      <c r="Z14">
        <f t="shared" si="31"/>
        <v>1.6726538732526143E-4</v>
      </c>
      <c r="AA14">
        <f t="shared" si="32"/>
        <v>2.4983019041021074E-5</v>
      </c>
      <c r="AB14" s="2" t="str">
        <f t="shared" si="33"/>
        <v>XS</v>
      </c>
      <c r="AC14" s="4">
        <f t="shared" si="34"/>
        <v>-7.2401169510719621E-2</v>
      </c>
      <c r="AD14" s="4">
        <f t="shared" si="35"/>
        <v>8.4304862108166942E-2</v>
      </c>
      <c r="AE14" s="4">
        <f t="shared" si="36"/>
        <v>-1.1903692597447349E-2</v>
      </c>
      <c r="AF14" s="4">
        <f t="shared" si="37"/>
        <v>-7.6752924420052993E-2</v>
      </c>
      <c r="AG14" s="4">
        <f t="shared" si="38"/>
        <v>8.9625000934249285E-2</v>
      </c>
      <c r="AH14" s="4">
        <f t="shared" si="39"/>
        <v>-1.2872076514196255E-2</v>
      </c>
      <c r="AI14" s="4">
        <f t="shared" si="40"/>
        <v>-7.4226304460420778E-2</v>
      </c>
      <c r="AJ14" s="4">
        <f t="shared" si="41"/>
        <v>0.10533758452086231</v>
      </c>
      <c r="AK14" s="4">
        <f t="shared" si="42"/>
        <v>-3.1111280060441622E-2</v>
      </c>
      <c r="AL14" s="5" t="str">
        <f t="shared" si="43"/>
        <v>XS</v>
      </c>
      <c r="AM14" s="4">
        <f t="shared" si="44"/>
        <v>-5.6113155980173079E-2</v>
      </c>
      <c r="AN14" s="4">
        <f t="shared" si="18"/>
        <v>4.6616864856056983E-2</v>
      </c>
      <c r="AO14" s="4">
        <f t="shared" si="18"/>
        <v>9.4962911241161241E-3</v>
      </c>
      <c r="AP14" s="3">
        <f t="shared" si="45"/>
        <v>-7.8653265244499142</v>
      </c>
      <c r="AQ14" s="3">
        <f t="shared" si="19"/>
        <v>6.6777720002960441</v>
      </c>
      <c r="AR14" s="3">
        <f t="shared" si="19"/>
        <v>4.9378216266017629</v>
      </c>
      <c r="AS14" s="5" t="str">
        <f t="shared" si="46"/>
        <v>XS</v>
      </c>
      <c r="AT14" s="4">
        <f t="shared" si="47"/>
        <v>-0.10653925243039541</v>
      </c>
      <c r="AU14" s="4">
        <f t="shared" si="48"/>
        <v>8.9663982711249479E-2</v>
      </c>
      <c r="AV14" s="4">
        <f t="shared" si="49"/>
        <v>1.687526971914588E-2</v>
      </c>
      <c r="AW14" s="3">
        <f t="shared" si="50"/>
        <v>-14.933503443148687</v>
      </c>
      <c r="AX14" s="3">
        <f t="shared" si="21"/>
        <v>12.844184932492587</v>
      </c>
      <c r="AY14" s="3">
        <f t="shared" si="21"/>
        <v>8.7746964246204211</v>
      </c>
    </row>
    <row r="15" spans="1:51">
      <c r="D15" t="s">
        <v>17</v>
      </c>
      <c r="E15">
        <v>0.90176634645181286</v>
      </c>
      <c r="F15">
        <v>0.29573999840682397</v>
      </c>
      <c r="G15">
        <v>4.8548703646317526E-3</v>
      </c>
      <c r="H15">
        <v>0.8461276402452873</v>
      </c>
      <c r="I15">
        <v>0.36973930401004734</v>
      </c>
      <c r="J15">
        <v>1.4194867136043607E-2</v>
      </c>
      <c r="K15">
        <v>0.73036253776435045</v>
      </c>
      <c r="L15">
        <v>0.39494233944300577</v>
      </c>
      <c r="M15">
        <v>4.1540785498489427E-2</v>
      </c>
      <c r="N15" t="str">
        <f t="shared" si="22"/>
        <v>VG</v>
      </c>
      <c r="O15">
        <f t="shared" si="23"/>
        <v>9681</v>
      </c>
      <c r="P15">
        <f t="shared" si="13"/>
        <v>3627.0000000000005</v>
      </c>
      <c r="Q15">
        <f t="shared" si="13"/>
        <v>858.99999999999989</v>
      </c>
      <c r="S15">
        <f t="shared" si="24"/>
        <v>9.1502740273486085E-6</v>
      </c>
      <c r="T15">
        <f t="shared" si="25"/>
        <v>2.1514084469492379E-5</v>
      </c>
      <c r="U15">
        <f t="shared" si="26"/>
        <v>4.9904974675905104E-7</v>
      </c>
      <c r="V15">
        <f t="shared" si="27"/>
        <v>3.5896238394879775E-5</v>
      </c>
      <c r="W15">
        <f t="shared" si="28"/>
        <v>6.4249283451947367E-5</v>
      </c>
      <c r="X15">
        <f t="shared" si="29"/>
        <v>3.8581121817021433E-6</v>
      </c>
      <c r="Y15">
        <f t="shared" si="30"/>
        <v>2.2925855785188386E-4</v>
      </c>
      <c r="Z15">
        <f t="shared" si="31"/>
        <v>2.7818729680825538E-4</v>
      </c>
      <c r="AA15">
        <f t="shared" si="32"/>
        <v>4.635058048737826E-5</v>
      </c>
      <c r="AB15" s="2" t="str">
        <f t="shared" si="33"/>
        <v>VG</v>
      </c>
      <c r="AC15" s="4">
        <f t="shared" si="34"/>
        <v>8.9435332509156806E-3</v>
      </c>
      <c r="AD15" s="4">
        <f t="shared" si="35"/>
        <v>-5.4009987575818541E-2</v>
      </c>
      <c r="AE15" s="4">
        <f t="shared" si="36"/>
        <v>-7.4809194463262736E-3</v>
      </c>
      <c r="AF15" s="4">
        <f t="shared" si="37"/>
        <v>7.0225222557072087E-3</v>
      </c>
      <c r="AG15" s="4">
        <f t="shared" si="38"/>
        <v>2.6740389143789955E-2</v>
      </c>
      <c r="AH15" s="4">
        <f t="shared" si="39"/>
        <v>-1.0628914659849744E-2</v>
      </c>
      <c r="AI15" s="4">
        <f t="shared" si="40"/>
        <v>-1.6327665236532174E-2</v>
      </c>
      <c r="AJ15" s="4">
        <f t="shared" si="41"/>
        <v>-5.0997642904743623E-2</v>
      </c>
      <c r="AK15" s="4">
        <f t="shared" si="42"/>
        <v>-2.288992941766238E-2</v>
      </c>
      <c r="AL15" s="5" t="str">
        <f t="shared" si="43"/>
        <v>VG</v>
      </c>
      <c r="AM15" s="4">
        <f t="shared" si="44"/>
        <v>-5.5638706206525557E-2</v>
      </c>
      <c r="AN15" s="4">
        <f t="shared" si="18"/>
        <v>7.3999305603223375E-2</v>
      </c>
      <c r="AO15" s="4">
        <f t="shared" si="18"/>
        <v>9.3399967714118542E-3</v>
      </c>
      <c r="AP15" s="3">
        <f t="shared" si="45"/>
        <v>-8.2898454926371663</v>
      </c>
      <c r="AQ15" s="3">
        <f t="shared" si="19"/>
        <v>7.9905510543856622</v>
      </c>
      <c r="AR15" s="3">
        <f t="shared" si="19"/>
        <v>4.4745037457866887</v>
      </c>
      <c r="AS15" s="5" t="str">
        <f t="shared" si="46"/>
        <v>VG</v>
      </c>
      <c r="AT15" s="4">
        <f t="shared" si="47"/>
        <v>-0.11576510248093685</v>
      </c>
      <c r="AU15" s="4">
        <f t="shared" si="48"/>
        <v>2.5203035432958432E-2</v>
      </c>
      <c r="AV15" s="4">
        <f t="shared" si="49"/>
        <v>2.734591836244582E-2</v>
      </c>
      <c r="AW15" s="3">
        <f t="shared" si="50"/>
        <v>-17.248330855215304</v>
      </c>
      <c r="AX15" s="3">
        <f t="shared" si="21"/>
        <v>2.7214598800745087</v>
      </c>
      <c r="AY15" s="3">
        <f t="shared" si="21"/>
        <v>13.10058420140596</v>
      </c>
    </row>
    <row r="16" spans="1:51">
      <c r="D16" t="s">
        <v>18</v>
      </c>
      <c r="E16">
        <v>0.82616964625332823</v>
      </c>
      <c r="F16">
        <v>0.1701534170153417</v>
      </c>
      <c r="G16">
        <v>3.6769367313300373E-3</v>
      </c>
      <c r="H16">
        <v>0.71668472372697722</v>
      </c>
      <c r="I16">
        <v>0.2724810400866739</v>
      </c>
      <c r="J16">
        <v>1.0834236186348862E-2</v>
      </c>
      <c r="K16">
        <v>0.53658536585365857</v>
      </c>
      <c r="L16">
        <v>0.45257452574525747</v>
      </c>
      <c r="M16">
        <v>1.0840108401084011E-2</v>
      </c>
      <c r="N16" t="str">
        <f t="shared" si="22"/>
        <v>TW</v>
      </c>
      <c r="O16">
        <f t="shared" si="23"/>
        <v>7887.0000000000009</v>
      </c>
      <c r="P16">
        <f t="shared" si="13"/>
        <v>6894.1090016893259</v>
      </c>
      <c r="Q16">
        <f t="shared" si="13"/>
        <v>1813.8308890925757</v>
      </c>
      <c r="S16">
        <f t="shared" si="24"/>
        <v>1.8208870529095819E-5</v>
      </c>
      <c r="T16">
        <f t="shared" si="25"/>
        <v>1.7903034321458718E-5</v>
      </c>
      <c r="U16">
        <f t="shared" si="26"/>
        <v>4.6448800147126065E-7</v>
      </c>
      <c r="V16">
        <f t="shared" si="27"/>
        <v>2.9452352791870413E-5</v>
      </c>
      <c r="W16">
        <f t="shared" si="28"/>
        <v>2.8754277431845498E-5</v>
      </c>
      <c r="X16">
        <f t="shared" si="29"/>
        <v>1.5544946431774177E-6</v>
      </c>
      <c r="Y16">
        <f t="shared" si="30"/>
        <v>1.3709189346188411E-4</v>
      </c>
      <c r="Z16">
        <f t="shared" si="31"/>
        <v>1.3658981434352884E-4</v>
      </c>
      <c r="AA16">
        <f t="shared" si="32"/>
        <v>5.9115767161188151E-6</v>
      </c>
      <c r="AB16" s="2" t="str">
        <f t="shared" si="33"/>
        <v>TW</v>
      </c>
      <c r="AC16" s="4">
        <f t="shared" si="34"/>
        <v>-2.4003964857782889E-2</v>
      </c>
      <c r="AD16" s="4">
        <f t="shared" si="35"/>
        <v>3.5952028126452817E-2</v>
      </c>
      <c r="AE16" s="4">
        <f t="shared" si="36"/>
        <v>-1.1948063268669963E-2</v>
      </c>
      <c r="AF16" s="4">
        <f t="shared" si="37"/>
        <v>-4.5641932667475738E-2</v>
      </c>
      <c r="AG16" s="4">
        <f t="shared" si="38"/>
        <v>5.6764553183746319E-2</v>
      </c>
      <c r="AH16" s="4">
        <f t="shared" si="39"/>
        <v>-1.1122620516270552E-2</v>
      </c>
      <c r="AI16" s="4">
        <f t="shared" si="40"/>
        <v>-7.4843205574912863E-2</v>
      </c>
      <c r="AJ16" s="4">
        <f t="shared" si="41"/>
        <v>0.10971738288811461</v>
      </c>
      <c r="AK16" s="4">
        <f t="shared" si="42"/>
        <v>-3.4874177313201707E-2</v>
      </c>
      <c r="AL16" s="5" t="str">
        <f t="shared" si="43"/>
        <v>TW</v>
      </c>
      <c r="AM16" s="4">
        <f t="shared" si="44"/>
        <v>-0.109484922526351</v>
      </c>
      <c r="AN16" s="4">
        <f t="shared" si="18"/>
        <v>0.1023276230713322</v>
      </c>
      <c r="AO16" s="4">
        <f t="shared" si="18"/>
        <v>7.1572994550188253E-3</v>
      </c>
      <c r="AP16" s="3">
        <f t="shared" si="45"/>
        <v>-15.858851147054184</v>
      </c>
      <c r="AQ16" s="3">
        <f t="shared" si="19"/>
        <v>14.980731835199848</v>
      </c>
      <c r="AR16" s="3">
        <f t="shared" si="19"/>
        <v>5.0371269356881534</v>
      </c>
      <c r="AS16" s="5" t="str">
        <f t="shared" si="46"/>
        <v>TW</v>
      </c>
      <c r="AT16" s="4">
        <f t="shared" si="47"/>
        <v>-0.18009935787331866</v>
      </c>
      <c r="AU16" s="4">
        <f t="shared" si="48"/>
        <v>0.18009348565858357</v>
      </c>
      <c r="AV16" s="4">
        <f t="shared" si="49"/>
        <v>5.8722147351485815E-6</v>
      </c>
      <c r="AW16" s="3">
        <f t="shared" si="50"/>
        <v>-26.087326385106355</v>
      </c>
      <c r="AX16" s="3">
        <f t="shared" si="21"/>
        <v>26.365629660301323</v>
      </c>
      <c r="AY16" s="3">
        <f t="shared" si="21"/>
        <v>4.1327167041781956E-3</v>
      </c>
    </row>
    <row r="17" spans="2:51">
      <c r="D17" t="s">
        <v>19</v>
      </c>
      <c r="E17">
        <v>0.84781374219193639</v>
      </c>
      <c r="F17">
        <v>0.14707552526973311</v>
      </c>
      <c r="G17">
        <v>5.1107325383304937E-3</v>
      </c>
      <c r="H17">
        <v>0.77199232666483986</v>
      </c>
      <c r="I17">
        <v>0.21129076459303919</v>
      </c>
      <c r="J17">
        <v>1.6716908742121128E-2</v>
      </c>
      <c r="K17">
        <v>0.60602549246813442</v>
      </c>
      <c r="L17">
        <v>0.34878331402085749</v>
      </c>
      <c r="M17">
        <v>4.5191193511008108E-2</v>
      </c>
      <c r="N17" t="str">
        <f t="shared" si="22"/>
        <v>YD</v>
      </c>
      <c r="O17">
        <f t="shared" si="23"/>
        <v>8804.9999999999982</v>
      </c>
      <c r="P17">
        <f t="shared" si="13"/>
        <v>5135</v>
      </c>
      <c r="Q17">
        <f t="shared" si="13"/>
        <v>1320</v>
      </c>
      <c r="S17">
        <f t="shared" si="24"/>
        <v>1.4653674133156302E-5</v>
      </c>
      <c r="T17">
        <f t="shared" si="25"/>
        <v>1.4246940958133472E-5</v>
      </c>
      <c r="U17">
        <f t="shared" si="26"/>
        <v>5.7746881899513279E-7</v>
      </c>
      <c r="V17">
        <f t="shared" si="27"/>
        <v>3.4278514943611887E-5</v>
      </c>
      <c r="W17">
        <f t="shared" si="28"/>
        <v>3.245316015398794E-5</v>
      </c>
      <c r="X17">
        <f t="shared" si="29"/>
        <v>3.2010620650883587E-6</v>
      </c>
      <c r="Y17">
        <f t="shared" si="30"/>
        <v>1.8087772344461332E-4</v>
      </c>
      <c r="Z17">
        <f t="shared" si="31"/>
        <v>1.7207084384961014E-4</v>
      </c>
      <c r="AA17">
        <f t="shared" si="32"/>
        <v>3.2688598136408122E-5</v>
      </c>
      <c r="AB17" s="2" t="str">
        <f t="shared" si="33"/>
        <v>YD</v>
      </c>
      <c r="AC17" s="4">
        <f t="shared" si="34"/>
        <v>-2.7146638156716585E-2</v>
      </c>
      <c r="AD17" s="4">
        <f t="shared" si="35"/>
        <v>3.5823544287165762E-2</v>
      </c>
      <c r="AE17" s="4">
        <f t="shared" si="36"/>
        <v>-8.6769061304492225E-3</v>
      </c>
      <c r="AF17" s="4">
        <f t="shared" si="37"/>
        <v>-3.92770826516321E-2</v>
      </c>
      <c r="AG17" s="4">
        <f t="shared" si="38"/>
        <v>4.6731776278648274E-2</v>
      </c>
      <c r="AH17" s="4">
        <f t="shared" si="39"/>
        <v>-7.4546936270160589E-3</v>
      </c>
      <c r="AI17" s="4">
        <f t="shared" si="40"/>
        <v>-3.5144361300144533E-2</v>
      </c>
      <c r="AJ17" s="4">
        <f t="shared" si="41"/>
        <v>5.0695574988236569E-2</v>
      </c>
      <c r="AK17" s="4">
        <f t="shared" si="42"/>
        <v>-1.5551213688092001E-2</v>
      </c>
      <c r="AL17" s="5" t="str">
        <f t="shared" si="43"/>
        <v>YD</v>
      </c>
      <c r="AM17" s="4">
        <f t="shared" si="44"/>
        <v>-7.5821415527096536E-2</v>
      </c>
      <c r="AN17" s="4">
        <f t="shared" si="18"/>
        <v>6.4215239323306084E-2</v>
      </c>
      <c r="AO17" s="4">
        <f t="shared" si="18"/>
        <v>1.1606176203790633E-2</v>
      </c>
      <c r="AP17" s="3">
        <f t="shared" si="45"/>
        <v>-10.839133505106833</v>
      </c>
      <c r="AQ17" s="3">
        <f t="shared" si="19"/>
        <v>9.3967829398562444</v>
      </c>
      <c r="AR17" s="3">
        <f t="shared" si="19"/>
        <v>5.9707332854284392</v>
      </c>
      <c r="AS17" s="5" t="str">
        <f t="shared" si="46"/>
        <v>YD</v>
      </c>
      <c r="AT17" s="4">
        <f t="shared" si="47"/>
        <v>-0.16596683419670544</v>
      </c>
      <c r="AU17" s="4">
        <f t="shared" si="48"/>
        <v>0.1374925494278183</v>
      </c>
      <c r="AV17" s="4">
        <f t="shared" si="49"/>
        <v>2.8474284768886981E-2</v>
      </c>
      <c r="AW17" s="3">
        <f t="shared" si="50"/>
        <v>-23.725970568765348</v>
      </c>
      <c r="AX17" s="3">
        <f t="shared" si="21"/>
        <v>20.119642259929325</v>
      </c>
      <c r="AY17" s="3">
        <f t="shared" si="21"/>
        <v>14.648438629842159</v>
      </c>
    </row>
    <row r="18" spans="2:51">
      <c r="D18" t="s">
        <v>20</v>
      </c>
      <c r="E18">
        <v>0.86385084589711125</v>
      </c>
      <c r="F18">
        <v>0.12889860743468753</v>
      </c>
      <c r="G18">
        <v>7.2505466682011733E-3</v>
      </c>
      <c r="H18">
        <v>0.80594817432273258</v>
      </c>
      <c r="I18">
        <v>0.17991755005889282</v>
      </c>
      <c r="J18">
        <v>1.4134275618374558E-2</v>
      </c>
      <c r="K18">
        <v>0.66611295681063121</v>
      </c>
      <c r="L18">
        <v>0.29900332225913623</v>
      </c>
      <c r="M18">
        <v>3.4883720930232558E-2</v>
      </c>
      <c r="N18" t="str">
        <f t="shared" si="22"/>
        <v>CG</v>
      </c>
      <c r="O18">
        <f t="shared" si="23"/>
        <v>8689</v>
      </c>
      <c r="P18">
        <f t="shared" si="13"/>
        <v>5641</v>
      </c>
      <c r="Q18">
        <f t="shared" si="13"/>
        <v>1581</v>
      </c>
      <c r="S18">
        <f t="shared" si="24"/>
        <v>1.3535799509719946E-5</v>
      </c>
      <c r="T18">
        <f t="shared" si="25"/>
        <v>1.2922517716202769E-5</v>
      </c>
      <c r="U18">
        <f t="shared" si="26"/>
        <v>8.2840099450033494E-7</v>
      </c>
      <c r="V18">
        <f t="shared" si="27"/>
        <v>2.7724820887889884E-5</v>
      </c>
      <c r="W18">
        <f t="shared" si="28"/>
        <v>2.6156217911664355E-5</v>
      </c>
      <c r="X18">
        <f t="shared" si="29"/>
        <v>2.4702176690512994E-6</v>
      </c>
      <c r="Y18">
        <f t="shared" si="30"/>
        <v>1.4067456393398442E-4</v>
      </c>
      <c r="Z18">
        <f t="shared" si="31"/>
        <v>1.3257453228155306E-4</v>
      </c>
      <c r="AA18">
        <f t="shared" si="32"/>
        <v>2.1294653348699693E-5</v>
      </c>
      <c r="AB18" s="2" t="str">
        <f t="shared" si="33"/>
        <v>CG</v>
      </c>
      <c r="AC18" s="4">
        <f t="shared" si="34"/>
        <v>3.3345602808455443E-2</v>
      </c>
      <c r="AD18" s="4">
        <f t="shared" si="35"/>
        <v>-2.3818265777895892E-2</v>
      </c>
      <c r="AE18" s="4">
        <f t="shared" si="36"/>
        <v>-9.52733703055955E-3</v>
      </c>
      <c r="AF18" s="4">
        <f t="shared" si="37"/>
        <v>2.5999151383055419E-2</v>
      </c>
      <c r="AG18" s="4">
        <f t="shared" si="38"/>
        <v>-1.4644896840002669E-2</v>
      </c>
      <c r="AH18" s="4">
        <f t="shared" si="39"/>
        <v>-1.1354254543052798E-2</v>
      </c>
      <c r="AI18" s="4">
        <f t="shared" si="40"/>
        <v>4.8335179032853448E-2</v>
      </c>
      <c r="AJ18" s="4">
        <f t="shared" si="41"/>
        <v>-2.9885566629752669E-2</v>
      </c>
      <c r="AK18" s="4">
        <f t="shared" si="42"/>
        <v>-1.8449612403100779E-2</v>
      </c>
      <c r="AL18" s="5" t="str">
        <f t="shared" si="43"/>
        <v>CG</v>
      </c>
      <c r="AM18" s="4">
        <f t="shared" si="44"/>
        <v>-5.7902671574378672E-2</v>
      </c>
      <c r="AN18" s="4">
        <f t="shared" si="18"/>
        <v>5.1018942624205282E-2</v>
      </c>
      <c r="AO18" s="4">
        <f t="shared" si="18"/>
        <v>6.8837289501733848E-3</v>
      </c>
      <c r="AP18" s="3">
        <f t="shared" si="45"/>
        <v>-9.0142733853665575</v>
      </c>
      <c r="AQ18" s="3">
        <f t="shared" si="19"/>
        <v>8.1613349397887163</v>
      </c>
      <c r="AR18" s="3">
        <f t="shared" si="19"/>
        <v>3.7901614103480123</v>
      </c>
      <c r="AS18" s="5" t="str">
        <f t="shared" si="46"/>
        <v>CG</v>
      </c>
      <c r="AT18" s="4">
        <f t="shared" si="47"/>
        <v>-0.13983521751210137</v>
      </c>
      <c r="AU18" s="4">
        <f t="shared" si="48"/>
        <v>0.11908577220024341</v>
      </c>
      <c r="AV18" s="4">
        <f t="shared" si="49"/>
        <v>2.0749445311858E-2</v>
      </c>
      <c r="AW18" s="3">
        <f t="shared" si="50"/>
        <v>-21.769511583538794</v>
      </c>
      <c r="AX18" s="3">
        <f t="shared" si="21"/>
        <v>19.049765116622808</v>
      </c>
      <c r="AY18" s="3">
        <f t="shared" si="21"/>
        <v>11.424585057950287</v>
      </c>
    </row>
    <row r="19" spans="2:51">
      <c r="D19" t="s">
        <v>21</v>
      </c>
      <c r="E19">
        <v>0.87064150943396224</v>
      </c>
      <c r="F19">
        <v>0.25227974197854913</v>
      </c>
      <c r="G19">
        <v>1.3886792452830189E-2</v>
      </c>
      <c r="H19">
        <v>0.85911099558097215</v>
      </c>
      <c r="I19">
        <v>0.27280311402619817</v>
      </c>
      <c r="J19">
        <v>2.83337665713543E-2</v>
      </c>
      <c r="K19">
        <v>0.79688658265381762</v>
      </c>
      <c r="L19">
        <v>0.31218501581337493</v>
      </c>
      <c r="M19">
        <v>8.4507042253521125E-2</v>
      </c>
      <c r="N19" t="str">
        <f t="shared" si="22"/>
        <v>FH</v>
      </c>
      <c r="O19">
        <f t="shared" si="23"/>
        <v>6625</v>
      </c>
      <c r="P19">
        <f t="shared" si="13"/>
        <v>4738</v>
      </c>
      <c r="Q19">
        <f t="shared" si="13"/>
        <v>831</v>
      </c>
      <c r="S19">
        <f t="shared" si="24"/>
        <v>1.6999980601436088E-5</v>
      </c>
      <c r="T19">
        <f t="shared" si="25"/>
        <v>2.8473158304269555E-5</v>
      </c>
      <c r="U19">
        <f t="shared" si="26"/>
        <v>2.0670112374644839E-6</v>
      </c>
      <c r="V19">
        <f t="shared" si="27"/>
        <v>2.5546494903512664E-5</v>
      </c>
      <c r="W19">
        <f t="shared" si="28"/>
        <v>4.1870319755974523E-5</v>
      </c>
      <c r="X19">
        <f t="shared" si="29"/>
        <v>5.8106720648447244E-6</v>
      </c>
      <c r="Y19">
        <f t="shared" si="30"/>
        <v>1.9477539956695299E-4</v>
      </c>
      <c r="Z19">
        <f t="shared" si="31"/>
        <v>2.5839414165460624E-4</v>
      </c>
      <c r="AA19">
        <f t="shared" si="32"/>
        <v>9.3099400797933481E-5</v>
      </c>
      <c r="AB19" s="2" t="str">
        <f t="shared" si="33"/>
        <v>FH</v>
      </c>
      <c r="AC19" s="4">
        <f t="shared" si="34"/>
        <v>1.9692364835883991E-2</v>
      </c>
      <c r="AD19" s="4">
        <f t="shared" si="35"/>
        <v>2.4155344274277069E-2</v>
      </c>
      <c r="AE19" s="4">
        <f t="shared" si="36"/>
        <v>-1.1658086853474005E-2</v>
      </c>
      <c r="AF19" s="4">
        <f t="shared" si="37"/>
        <v>1.3797695256574039E-2</v>
      </c>
      <c r="AG19" s="4">
        <f t="shared" si="38"/>
        <v>2.8680896819168522E-2</v>
      </c>
      <c r="AH19" s="4">
        <f t="shared" si="39"/>
        <v>-2.5789504727945681E-2</v>
      </c>
      <c r="AI19" s="4">
        <f t="shared" si="40"/>
        <v>1.1621533237824777E-2</v>
      </c>
      <c r="AJ19" s="4">
        <f t="shared" si="41"/>
        <v>3.9776395824052624E-2</v>
      </c>
      <c r="AK19" s="4">
        <f t="shared" si="42"/>
        <v>-3.6786758285562438E-2</v>
      </c>
      <c r="AL19" s="5" t="str">
        <f t="shared" si="43"/>
        <v>FH</v>
      </c>
      <c r="AM19" s="4">
        <f t="shared" si="44"/>
        <v>-1.1530513852990087E-2</v>
      </c>
      <c r="AN19" s="4">
        <f t="shared" si="18"/>
        <v>2.0523372047649036E-2</v>
      </c>
      <c r="AO19" s="4">
        <f t="shared" si="18"/>
        <v>1.4446974118524112E-2</v>
      </c>
      <c r="AP19" s="3">
        <f t="shared" si="45"/>
        <v>-1.767733804872172</v>
      </c>
      <c r="AQ19" s="3">
        <f t="shared" si="19"/>
        <v>2.4470159447866555</v>
      </c>
      <c r="AR19" s="3">
        <f t="shared" si="19"/>
        <v>5.1472781342029466</v>
      </c>
      <c r="AS19" s="5" t="str">
        <f t="shared" si="46"/>
        <v>FH</v>
      </c>
      <c r="AT19" s="4">
        <f t="shared" si="47"/>
        <v>-6.2224412927154527E-2</v>
      </c>
      <c r="AU19" s="4">
        <f t="shared" si="48"/>
        <v>3.9381901787176765E-2</v>
      </c>
      <c r="AV19" s="4">
        <f t="shared" si="49"/>
        <v>5.6173275682166825E-2</v>
      </c>
      <c r="AW19" s="3">
        <f t="shared" si="50"/>
        <v>-9.539574699104314</v>
      </c>
      <c r="AX19" s="3">
        <f t="shared" si="21"/>
        <v>4.6955315815308554</v>
      </c>
      <c r="AY19" s="3">
        <f t="shared" si="21"/>
        <v>20.013843125435706</v>
      </c>
    </row>
    <row r="20" spans="2:51">
      <c r="D20" t="s">
        <v>22</v>
      </c>
      <c r="E20">
        <v>0.64979212521398877</v>
      </c>
      <c r="F20">
        <v>1.288652758325619E-2</v>
      </c>
      <c r="G20">
        <v>1.9564685742235266E-3</v>
      </c>
      <c r="H20">
        <v>0.54559445940746443</v>
      </c>
      <c r="I20">
        <v>1.0503129489326805E-2</v>
      </c>
      <c r="J20">
        <v>7.310504040015391E-3</v>
      </c>
      <c r="K20">
        <v>0.48648648648648651</v>
      </c>
      <c r="L20">
        <v>2.7468284611141754E-2</v>
      </c>
      <c r="M20">
        <v>2.7027027027027029E-2</v>
      </c>
      <c r="N20" t="str">
        <f t="shared" si="22"/>
        <v>BK</v>
      </c>
      <c r="O20">
        <f t="shared" si="23"/>
        <v>4089.0000000000005</v>
      </c>
      <c r="P20">
        <f t="shared" si="13"/>
        <v>9834</v>
      </c>
      <c r="Q20">
        <f t="shared" si="13"/>
        <v>1998</v>
      </c>
      <c r="S20">
        <f t="shared" si="24"/>
        <v>5.5652315779867128E-5</v>
      </c>
      <c r="T20">
        <f t="shared" si="25"/>
        <v>3.1108987503306838E-6</v>
      </c>
      <c r="U20">
        <f t="shared" si="26"/>
        <v>4.7753504645184692E-7</v>
      </c>
      <c r="V20">
        <f t="shared" si="27"/>
        <v>2.521061066415915E-5</v>
      </c>
      <c r="W20">
        <f t="shared" si="28"/>
        <v>1.0568246654725684E-6</v>
      </c>
      <c r="X20">
        <f t="shared" si="29"/>
        <v>7.3795612880784111E-7</v>
      </c>
      <c r="Y20">
        <f t="shared" si="30"/>
        <v>1.2503372620246251E-4</v>
      </c>
      <c r="Z20">
        <f t="shared" si="31"/>
        <v>1.3370259235066601E-5</v>
      </c>
      <c r="AA20">
        <f t="shared" si="32"/>
        <v>1.3161444863417107E-5</v>
      </c>
      <c r="AB20" s="2" t="str">
        <f t="shared" si="33"/>
        <v>BK</v>
      </c>
      <c r="AC20" s="4">
        <f t="shared" si="34"/>
        <v>-7.4253060369658397E-2</v>
      </c>
      <c r="AD20" s="4">
        <f t="shared" si="35"/>
        <v>-4.2807308889953096E-3</v>
      </c>
      <c r="AE20" s="4">
        <f t="shared" si="36"/>
        <v>-1.1760583604367113E-2</v>
      </c>
      <c r="AF20" s="4">
        <f t="shared" si="37"/>
        <v>-8.354856836201896E-2</v>
      </c>
      <c r="AG20" s="4">
        <f t="shared" si="38"/>
        <v>-1.0780635474511451E-2</v>
      </c>
      <c r="AH20" s="4">
        <f t="shared" si="39"/>
        <v>-1.0605291719912946E-2</v>
      </c>
      <c r="AI20" s="4">
        <f t="shared" si="40"/>
        <v>-5.4539154539154477E-2</v>
      </c>
      <c r="AJ20" s="4">
        <f t="shared" si="41"/>
        <v>-1.0950647117592634E-2</v>
      </c>
      <c r="AK20" s="4">
        <f t="shared" si="42"/>
        <v>1.3860013860013884E-3</v>
      </c>
      <c r="AL20" s="5" t="str">
        <f t="shared" si="43"/>
        <v>BK</v>
      </c>
      <c r="AM20" s="4">
        <f t="shared" si="44"/>
        <v>-0.10419766580652434</v>
      </c>
      <c r="AN20" s="4">
        <f t="shared" si="18"/>
        <v>-2.3833980939293852E-3</v>
      </c>
      <c r="AO20" s="4">
        <f t="shared" si="18"/>
        <v>5.3540354657918643E-3</v>
      </c>
      <c r="AP20" s="3">
        <f t="shared" si="45"/>
        <v>-11.587326994848233</v>
      </c>
      <c r="AQ20" s="3">
        <f t="shared" si="19"/>
        <v>-1.1674737989640531</v>
      </c>
      <c r="AR20" s="3">
        <f t="shared" si="19"/>
        <v>4.8562981102445724</v>
      </c>
      <c r="AS20" s="5" t="str">
        <f t="shared" si="46"/>
        <v>BK</v>
      </c>
      <c r="AT20" s="4">
        <f t="shared" si="47"/>
        <v>-5.9107972920977914E-2</v>
      </c>
      <c r="AU20" s="4">
        <f t="shared" si="48"/>
        <v>1.696515512181495E-2</v>
      </c>
      <c r="AV20" s="4">
        <f t="shared" si="49"/>
        <v>1.9716522987011639E-2</v>
      </c>
      <c r="AW20" s="3">
        <f t="shared" si="50"/>
        <v>-6.573116633051491</v>
      </c>
      <c r="AX20" s="3">
        <f t="shared" si="21"/>
        <v>8.3101409498175851</v>
      </c>
      <c r="AY20" s="3">
        <f t="shared" si="21"/>
        <v>17.883578458563111</v>
      </c>
    </row>
    <row r="21" spans="2:51">
      <c r="D21" t="s">
        <v>23</v>
      </c>
      <c r="E21">
        <v>0.68811188811188806</v>
      </c>
      <c r="F21">
        <v>0.32290378702309142</v>
      </c>
      <c r="G21">
        <v>4.4755244755244755E-3</v>
      </c>
      <c r="H21">
        <v>0.61120086160473885</v>
      </c>
      <c r="I21">
        <v>0.41409149727935446</v>
      </c>
      <c r="J21">
        <v>1.1308562197092083E-2</v>
      </c>
      <c r="K21">
        <v>0.5488372093023256</v>
      </c>
      <c r="L21">
        <v>0.37022581544466127</v>
      </c>
      <c r="M21">
        <v>3.255813953488372E-2</v>
      </c>
      <c r="AB21" s="2" t="s">
        <v>0</v>
      </c>
      <c r="AC21" s="1" t="s">
        <v>53</v>
      </c>
      <c r="AD21" s="1"/>
      <c r="AL21" s="5" t="str">
        <f t="shared" si="43"/>
        <v xml:space="preserve"> </v>
      </c>
      <c r="AM21" s="4"/>
      <c r="AN21" s="4"/>
      <c r="AO21" s="4"/>
      <c r="AP21" s="3"/>
      <c r="AQ21" s="3"/>
      <c r="AR21" s="3"/>
      <c r="AS21" s="5"/>
      <c r="AT21" s="4"/>
      <c r="AU21" s="4"/>
      <c r="AV21" s="4"/>
      <c r="AW21" s="3"/>
      <c r="AX21" s="3"/>
      <c r="AY21" s="3"/>
    </row>
    <row r="22" spans="2:51">
      <c r="D22" t="s">
        <v>24</v>
      </c>
      <c r="E22">
        <v>0.74526986656044614</v>
      </c>
      <c r="F22">
        <v>3.5325572514490679E-2</v>
      </c>
      <c r="G22">
        <v>6.1740689105755824E-3</v>
      </c>
      <c r="H22">
        <v>0.71847181008902072</v>
      </c>
      <c r="I22">
        <v>3.8492433248170595E-2</v>
      </c>
      <c r="J22">
        <v>1.4465875370919881E-2</v>
      </c>
      <c r="K22">
        <v>0.60815047021943569</v>
      </c>
      <c r="L22">
        <v>3.842664649874681E-2</v>
      </c>
      <c r="M22">
        <v>5.9561128526645767E-2</v>
      </c>
      <c r="AB22" s="2"/>
      <c r="AC22" s="1" t="str">
        <f>AC7</f>
        <v>P(H)</v>
      </c>
      <c r="AD22" s="1" t="str">
        <f t="shared" ref="AD22:AK22" si="51">AD7</f>
        <v>P(S)</v>
      </c>
      <c r="AE22" s="1" t="str">
        <f t="shared" si="51"/>
        <v>P(D)</v>
      </c>
      <c r="AF22" s="1" t="str">
        <f t="shared" si="51"/>
        <v>P(H)</v>
      </c>
      <c r="AG22" s="1" t="str">
        <f t="shared" si="51"/>
        <v>P(S)</v>
      </c>
      <c r="AH22" s="1" t="str">
        <f t="shared" si="51"/>
        <v>P(D)</v>
      </c>
      <c r="AI22" s="1" t="str">
        <f t="shared" si="51"/>
        <v>P(H)</v>
      </c>
      <c r="AJ22" s="1" t="str">
        <f t="shared" si="51"/>
        <v>P(S)</v>
      </c>
      <c r="AK22" s="1" t="str">
        <f t="shared" si="51"/>
        <v>P(D)</v>
      </c>
      <c r="AL22" s="5" t="s">
        <v>69</v>
      </c>
      <c r="AM22" s="4"/>
      <c r="AN22" s="4"/>
      <c r="AO22" s="4"/>
      <c r="AP22" s="3"/>
      <c r="AQ22" s="3"/>
      <c r="AR22" s="3"/>
      <c r="AS22" s="5"/>
      <c r="AT22" s="4"/>
      <c r="AU22" s="4"/>
      <c r="AV22" s="4"/>
      <c r="AW22" s="3"/>
      <c r="AX22" s="3"/>
      <c r="AY22" s="3"/>
    </row>
    <row r="23" spans="2:51">
      <c r="B23" t="s">
        <v>25</v>
      </c>
      <c r="C23" t="s">
        <v>9</v>
      </c>
      <c r="D23" t="s">
        <v>10</v>
      </c>
      <c r="E23">
        <v>0.88408329692733367</v>
      </c>
      <c r="F23">
        <v>9.8150575214795394E-2</v>
      </c>
      <c r="G23">
        <v>1.7766127857870979E-2</v>
      </c>
      <c r="H23">
        <v>0.85014485119831451</v>
      </c>
      <c r="I23">
        <v>0.11640769028180142</v>
      </c>
      <c r="J23">
        <v>3.3447458519884121E-2</v>
      </c>
      <c r="K23">
        <v>0.75751222921034245</v>
      </c>
      <c r="L23">
        <v>0.15443745632424877</v>
      </c>
      <c r="M23">
        <v>8.8050314465408799E-2</v>
      </c>
      <c r="N23" t="str">
        <f>D23</f>
        <v>HP</v>
      </c>
      <c r="O23">
        <f>E56/100*E$54</f>
        <v>6867.0000000000009</v>
      </c>
      <c r="P23">
        <f t="shared" ref="P23:Q35" si="52">F56/100*F$54</f>
        <v>7594</v>
      </c>
      <c r="Q23">
        <f t="shared" si="52"/>
        <v>1431</v>
      </c>
      <c r="S23">
        <f>E23*(1-E23)/$O23</f>
        <v>1.4923550461836265E-5</v>
      </c>
      <c r="T23">
        <f t="shared" ref="T23:T35" si="53">F23*(1-F23)/$O23</f>
        <v>1.2890205300684456E-5</v>
      </c>
      <c r="U23">
        <f t="shared" ref="U23:U35" si="54">G23*(1-G23)/$O23</f>
        <v>2.541210508054282E-6</v>
      </c>
      <c r="V23">
        <f>H23*(1-H23)/$P23</f>
        <v>1.6776215851897574E-5</v>
      </c>
      <c r="W23">
        <f t="shared" ref="W23:W35" si="55">I23*(1-I23)/$P23</f>
        <v>1.3544500911911723E-5</v>
      </c>
      <c r="X23">
        <f t="shared" ref="X23:X35" si="56">J23*(1-J23)/$P23</f>
        <v>4.2571406424077897E-6</v>
      </c>
      <c r="Y23">
        <f>K23*(1-K23)/$Q23</f>
        <v>1.2836299916640118E-4</v>
      </c>
      <c r="Z23">
        <f t="shared" ref="Z23:Z35" si="57">L23*(1-L23)/$Q23</f>
        <v>9.125543564524425E-5</v>
      </c>
      <c r="AA23">
        <f t="shared" ref="AA23:AA35" si="58">M23*(1-M23)/$Q23</f>
        <v>5.6112827804298688E-5</v>
      </c>
      <c r="AB23" s="2" t="str">
        <f t="shared" si="33"/>
        <v>HP</v>
      </c>
      <c r="AC23" s="6">
        <f>AC8/SQRT(S8+S23)</f>
        <v>7.0627825707582925</v>
      </c>
      <c r="AD23" s="6">
        <f t="shared" ref="AD23:AK23" si="59">AD8/SQRT(T8+T23)</f>
        <v>-5.2661997136394803</v>
      </c>
      <c r="AE23" s="6">
        <f t="shared" si="59"/>
        <v>-5.5038788034007782</v>
      </c>
      <c r="AF23" s="6">
        <f t="shared" si="59"/>
        <v>2.8070330942712696</v>
      </c>
      <c r="AG23" s="6">
        <f t="shared" si="59"/>
        <v>-1.6225159234494138</v>
      </c>
      <c r="AH23" s="6">
        <f t="shared" si="59"/>
        <v>-2.9298550291185288</v>
      </c>
      <c r="AI23" s="6">
        <f t="shared" si="59"/>
        <v>1.8953514188259504</v>
      </c>
      <c r="AJ23" s="6">
        <f t="shared" si="59"/>
        <v>-1.1722033421318518</v>
      </c>
      <c r="AK23" s="6">
        <f t="shared" si="59"/>
        <v>-1.4272331568221042</v>
      </c>
      <c r="AL23" s="5" t="str">
        <f t="shared" si="43"/>
        <v>HP</v>
      </c>
      <c r="AM23" s="4">
        <f t="shared" si="44"/>
        <v>-3.3938445729019162E-2</v>
      </c>
      <c r="AN23" s="4">
        <f t="shared" si="18"/>
        <v>1.825711506700603E-2</v>
      </c>
      <c r="AO23" s="4">
        <f t="shared" si="18"/>
        <v>1.5681330662013142E-2</v>
      </c>
      <c r="AP23" s="3">
        <f t="shared" si="45"/>
        <v>-6.027870573007629</v>
      </c>
      <c r="AQ23" s="3">
        <f t="shared" ref="AQ23:AQ35" si="60">AN23/SQRT(T23+W23)</f>
        <v>3.5509528741044392</v>
      </c>
      <c r="AR23" s="3">
        <f t="shared" ref="AR23:AR35" si="61">AO23/SQRT(U23+X23)</f>
        <v>6.0142450030268035</v>
      </c>
      <c r="AS23" s="5" t="str">
        <f t="shared" si="46"/>
        <v>HP</v>
      </c>
      <c r="AT23" s="4">
        <f t="shared" si="47"/>
        <v>-9.2632621987972064E-2</v>
      </c>
      <c r="AU23" s="4">
        <f t="shared" si="48"/>
        <v>3.8029766042447344E-2</v>
      </c>
      <c r="AV23" s="4">
        <f t="shared" si="49"/>
        <v>5.4602855945524678E-2</v>
      </c>
      <c r="AW23" s="3">
        <f t="shared" si="50"/>
        <v>-16.452652565181971</v>
      </c>
      <c r="AX23" s="3">
        <f t="shared" ref="AX23:AX35" si="62">AU23/SQRT(T23+W23)</f>
        <v>7.3966728332667087</v>
      </c>
      <c r="AY23" s="3">
        <f t="shared" ref="AY23:AY35" si="63">AV23/SQRT(U23+X23)</f>
        <v>20.941778513533713</v>
      </c>
    </row>
    <row r="24" spans="2:51">
      <c r="D24" t="s">
        <v>11</v>
      </c>
      <c r="E24">
        <v>0.94733324421868736</v>
      </c>
      <c r="F24">
        <v>3.2615960433097183E-2</v>
      </c>
      <c r="G24">
        <v>2.005079534821548E-2</v>
      </c>
      <c r="H24">
        <v>0.92127862595419852</v>
      </c>
      <c r="I24">
        <v>4.1984732824427481E-2</v>
      </c>
      <c r="J24">
        <v>3.6736641221374045E-2</v>
      </c>
      <c r="K24">
        <v>0.83625000000000005</v>
      </c>
      <c r="L24">
        <v>6.6250000000000003E-2</v>
      </c>
      <c r="M24">
        <v>9.7500000000000003E-2</v>
      </c>
      <c r="N24" t="str">
        <f t="shared" ref="N24:N35" si="64">D24</f>
        <v>BD</v>
      </c>
      <c r="O24">
        <f t="shared" ref="O24:O35" si="65">E57/100*E$54</f>
        <v>7481</v>
      </c>
      <c r="P24">
        <f t="shared" si="52"/>
        <v>8384</v>
      </c>
      <c r="Q24">
        <f t="shared" si="52"/>
        <v>1600</v>
      </c>
      <c r="S24">
        <f t="shared" ref="S24:S35" si="66">E24*(1-E24)/$O24</f>
        <v>6.6692913536671851E-6</v>
      </c>
      <c r="T24">
        <f t="shared" si="53"/>
        <v>4.2176392939612115E-6</v>
      </c>
      <c r="U24">
        <f t="shared" si="54"/>
        <v>2.6264885649137095E-6</v>
      </c>
      <c r="V24">
        <f t="shared" ref="V24:V35" si="67">H24*(1-H24)/$P24</f>
        <v>8.6503243456753924E-6</v>
      </c>
      <c r="W24">
        <f t="shared" si="55"/>
        <v>4.7974731672338887E-6</v>
      </c>
      <c r="X24">
        <f t="shared" si="56"/>
        <v>4.2207848775221954E-6</v>
      </c>
      <c r="Y24">
        <f t="shared" ref="Y24:Y35" si="68">K24*(1-K24)/$Q24</f>
        <v>8.5584960937499981E-5</v>
      </c>
      <c r="Z24">
        <f t="shared" si="57"/>
        <v>3.8663085937500001E-5</v>
      </c>
      <c r="AA24">
        <f t="shared" si="58"/>
        <v>5.4996093749999998E-5</v>
      </c>
      <c r="AB24" s="2" t="str">
        <f t="shared" si="33"/>
        <v>BD</v>
      </c>
      <c r="AC24" s="6">
        <f t="shared" ref="AC24:AC35" si="69">AC9/SQRT(S9+S24)</f>
        <v>-0.18816943465631136</v>
      </c>
      <c r="AD24" s="6">
        <f t="shared" ref="AD24:AD35" si="70">AD9/SQRT(T9+T24)</f>
        <v>4.3051129233212615</v>
      </c>
      <c r="AE24" s="6">
        <f t="shared" ref="AE24:AE35" si="71">AE9/SQRT(U9+U24)</f>
        <v>-6.2651213092358704</v>
      </c>
      <c r="AF24" s="6">
        <f t="shared" ref="AF24:AF35" si="72">AF9/SQRT(V9+V24)</f>
        <v>-6.7015104508105702E-2</v>
      </c>
      <c r="AG24" s="6">
        <f t="shared" ref="AG24:AG35" si="73">AG9/SQRT(W9+W24)</f>
        <v>2.0293096184255202</v>
      </c>
      <c r="AH24" s="6">
        <f t="shared" ref="AH24:AH35" si="74">AH9/SQRT(X9+X24)</f>
        <v>-2.9976645243742994</v>
      </c>
      <c r="AI24" s="6">
        <f t="shared" ref="AI24:AI35" si="75">AI9/SQRT(Y9+Y24)</f>
        <v>0.87953365974962427</v>
      </c>
      <c r="AJ24" s="6">
        <f t="shared" ref="AJ24:AJ35" si="76">AJ9/SQRT(Z9+Z24)</f>
        <v>0.80568411866412293</v>
      </c>
      <c r="AK24" s="6">
        <f t="shared" ref="AK24:AK35" si="77">AK9/SQRT(AA9+AA24)</f>
        <v>-2.1390528510465963</v>
      </c>
      <c r="AL24" s="5" t="str">
        <f t="shared" si="43"/>
        <v>BD</v>
      </c>
      <c r="AM24" s="4">
        <f t="shared" si="44"/>
        <v>-2.6054618264488849E-2</v>
      </c>
      <c r="AN24" s="4">
        <f t="shared" ref="AN24:AN35" si="78">I24-F24</f>
        <v>9.3687723913302989E-3</v>
      </c>
      <c r="AO24" s="4">
        <f t="shared" ref="AO24:AO35" si="79">J24-G24</f>
        <v>1.6685845873158564E-2</v>
      </c>
      <c r="AP24" s="3">
        <f t="shared" si="45"/>
        <v>-6.6567275009082092</v>
      </c>
      <c r="AQ24" s="3">
        <f t="shared" si="60"/>
        <v>3.1203054795186924</v>
      </c>
      <c r="AR24" s="3">
        <f t="shared" si="61"/>
        <v>6.376603187519196</v>
      </c>
      <c r="AS24" s="5" t="str">
        <f t="shared" si="46"/>
        <v>BD</v>
      </c>
      <c r="AT24" s="4">
        <f t="shared" si="47"/>
        <v>-8.5028625954198467E-2</v>
      </c>
      <c r="AU24" s="4">
        <f t="shared" si="48"/>
        <v>2.4265267175572522E-2</v>
      </c>
      <c r="AV24" s="4">
        <f t="shared" si="49"/>
        <v>6.0763358778625959E-2</v>
      </c>
      <c r="AW24" s="3">
        <f t="shared" si="50"/>
        <v>-21.724071602507308</v>
      </c>
      <c r="AX24" s="3">
        <f t="shared" si="62"/>
        <v>8.0816400449635655</v>
      </c>
      <c r="AY24" s="3">
        <f t="shared" si="63"/>
        <v>23.221107890936874</v>
      </c>
    </row>
    <row r="25" spans="2:51">
      <c r="D25" t="s">
        <v>12</v>
      </c>
      <c r="E25">
        <v>0.85991105463786532</v>
      </c>
      <c r="F25">
        <v>0.12309402795425667</v>
      </c>
      <c r="G25">
        <v>1.6994917407878018E-2</v>
      </c>
      <c r="H25">
        <v>0.81707683073229287</v>
      </c>
      <c r="I25">
        <v>0.15471188475390157</v>
      </c>
      <c r="J25">
        <v>2.8211284513805522E-2</v>
      </c>
      <c r="K25">
        <v>0.71186440677966101</v>
      </c>
      <c r="L25">
        <v>0.21016949152542372</v>
      </c>
      <c r="M25">
        <v>7.796610169491526E-2</v>
      </c>
      <c r="N25" t="str">
        <f t="shared" si="64"/>
        <v>SPL</v>
      </c>
      <c r="O25">
        <f t="shared" si="65"/>
        <v>6296</v>
      </c>
      <c r="P25">
        <f t="shared" si="52"/>
        <v>6663.9999999999991</v>
      </c>
      <c r="Q25">
        <f t="shared" si="52"/>
        <v>1180</v>
      </c>
      <c r="S25">
        <f t="shared" si="66"/>
        <v>1.9133423244831562E-5</v>
      </c>
      <c r="T25">
        <f t="shared" si="53"/>
        <v>1.7144518461920796E-5</v>
      </c>
      <c r="U25">
        <f t="shared" si="54"/>
        <v>2.6534450746787518E-6</v>
      </c>
      <c r="V25">
        <f t="shared" si="67"/>
        <v>2.242831383744972E-5</v>
      </c>
      <c r="W25">
        <f t="shared" si="55"/>
        <v>1.9624267327400522E-5</v>
      </c>
      <c r="X25">
        <f t="shared" si="56"/>
        <v>4.1139567736924737E-6</v>
      </c>
      <c r="Y25">
        <f t="shared" si="68"/>
        <v>1.7382497723720538E-4</v>
      </c>
      <c r="Z25">
        <f t="shared" si="57"/>
        <v>1.4067650538760045E-4</v>
      </c>
      <c r="AA25">
        <f t="shared" si="58"/>
        <v>6.0921515831706269E-5</v>
      </c>
      <c r="AB25" s="2" t="str">
        <f t="shared" si="33"/>
        <v>SPL</v>
      </c>
      <c r="AC25" s="6">
        <f t="shared" si="69"/>
        <v>-1.9485217651301652</v>
      </c>
      <c r="AD25" s="6">
        <f t="shared" si="70"/>
        <v>3.8952984635587109</v>
      </c>
      <c r="AE25" s="6">
        <f t="shared" si="71"/>
        <v>-5.6200392612553083</v>
      </c>
      <c r="AF25" s="6">
        <f t="shared" si="72"/>
        <v>-1.61372490680745</v>
      </c>
      <c r="AG25" s="6">
        <f t="shared" si="73"/>
        <v>3.0589500062128008</v>
      </c>
      <c r="AH25" s="6">
        <f t="shared" si="74"/>
        <v>-3.5399584261896377</v>
      </c>
      <c r="AI25" s="6">
        <f t="shared" si="75"/>
        <v>-0.71198881484729015</v>
      </c>
      <c r="AJ25" s="6">
        <f t="shared" si="76"/>
        <v>2.9203497730846477</v>
      </c>
      <c r="AK25" s="6">
        <f t="shared" si="77"/>
        <v>-4.0850327526703776</v>
      </c>
      <c r="AL25" s="5" t="str">
        <f t="shared" si="43"/>
        <v>SPL</v>
      </c>
      <c r="AM25" s="4">
        <f t="shared" si="44"/>
        <v>-4.2834223905572455E-2</v>
      </c>
      <c r="AN25" s="4">
        <f t="shared" si="78"/>
        <v>3.1617856799644906E-2</v>
      </c>
      <c r="AO25" s="4">
        <f t="shared" si="79"/>
        <v>1.1216367105927504E-2</v>
      </c>
      <c r="AP25" s="3">
        <f t="shared" si="45"/>
        <v>-6.6442208110527128</v>
      </c>
      <c r="AQ25" s="3">
        <f t="shared" si="60"/>
        <v>5.2142612153208354</v>
      </c>
      <c r="AR25" s="3">
        <f t="shared" si="61"/>
        <v>4.3116274903234455</v>
      </c>
      <c r="AS25" s="5" t="str">
        <f t="shared" si="46"/>
        <v>SPL</v>
      </c>
      <c r="AT25" s="4">
        <f t="shared" si="47"/>
        <v>-0.10521242395263186</v>
      </c>
      <c r="AU25" s="4">
        <f t="shared" si="48"/>
        <v>5.5457606771522144E-2</v>
      </c>
      <c r="AV25" s="4">
        <f t="shared" si="49"/>
        <v>4.9754817181109738E-2</v>
      </c>
      <c r="AW25" s="3">
        <f t="shared" si="50"/>
        <v>-16.320000996129526</v>
      </c>
      <c r="AX25" s="3">
        <f t="shared" si="62"/>
        <v>9.1457953622748285</v>
      </c>
      <c r="AY25" s="3">
        <f t="shared" si="63"/>
        <v>19.126000023726093</v>
      </c>
    </row>
    <row r="26" spans="2:51">
      <c r="D26" t="s">
        <v>13</v>
      </c>
      <c r="E26">
        <v>0.90469916556873076</v>
      </c>
      <c r="F26">
        <v>7.8026643244034549E-2</v>
      </c>
      <c r="G26">
        <v>1.7274191187234667E-2</v>
      </c>
      <c r="H26">
        <v>0.86448662879312732</v>
      </c>
      <c r="I26">
        <v>0.10863239573229874</v>
      </c>
      <c r="J26">
        <v>2.6880975474573923E-2</v>
      </c>
      <c r="K26">
        <v>0.7634754625905068</v>
      </c>
      <c r="L26">
        <v>0.16251005631536605</v>
      </c>
      <c r="M26">
        <v>7.4014481094127116E-2</v>
      </c>
      <c r="N26" t="str">
        <f t="shared" si="64"/>
        <v>DP</v>
      </c>
      <c r="O26">
        <f t="shared" si="65"/>
        <v>6831</v>
      </c>
      <c r="P26">
        <f t="shared" si="52"/>
        <v>7217</v>
      </c>
      <c r="Q26">
        <f t="shared" si="52"/>
        <v>1243</v>
      </c>
      <c r="S26">
        <f t="shared" si="66"/>
        <v>1.2621663795633591E-5</v>
      </c>
      <c r="T26">
        <f t="shared" si="53"/>
        <v>1.0531179357063784E-5</v>
      </c>
      <c r="U26">
        <f t="shared" si="54"/>
        <v>2.4851110388027418E-6</v>
      </c>
      <c r="V26">
        <f t="shared" si="67"/>
        <v>1.6232436944855345E-5</v>
      </c>
      <c r="W26">
        <f t="shared" si="55"/>
        <v>1.3417125998304001E-5</v>
      </c>
      <c r="X26">
        <f t="shared" si="56"/>
        <v>3.6245515632685714E-6</v>
      </c>
      <c r="Y26">
        <f t="shared" si="68"/>
        <v>1.4527810186059408E-4</v>
      </c>
      <c r="Z26">
        <f t="shared" si="57"/>
        <v>1.0949359445836089E-4</v>
      </c>
      <c r="AA26">
        <f t="shared" si="58"/>
        <v>5.513784206154E-5</v>
      </c>
      <c r="AB26" s="2" t="str">
        <f t="shared" si="33"/>
        <v>DP</v>
      </c>
      <c r="AC26" s="6">
        <f t="shared" si="69"/>
        <v>-4.5660188147877845</v>
      </c>
      <c r="AD26" s="6">
        <f t="shared" si="70"/>
        <v>7.0527591630388828</v>
      </c>
      <c r="AE26" s="6">
        <f t="shared" si="71"/>
        <v>-5.54171990787186</v>
      </c>
      <c r="AF26" s="6">
        <f t="shared" si="72"/>
        <v>-2.772540260662558</v>
      </c>
      <c r="AG26" s="6">
        <f t="shared" si="73"/>
        <v>4.3689048294674171</v>
      </c>
      <c r="AH26" s="6">
        <f t="shared" si="74"/>
        <v>-3.4274471691977673</v>
      </c>
      <c r="AI26" s="6">
        <f t="shared" si="75"/>
        <v>0.2608940672546044</v>
      </c>
      <c r="AJ26" s="6">
        <f t="shared" si="76"/>
        <v>1.6954454349427441</v>
      </c>
      <c r="AK26" s="6">
        <f t="shared" si="77"/>
        <v>-3.4253949934521088</v>
      </c>
      <c r="AL26" s="5" t="str">
        <f t="shared" si="43"/>
        <v>DP</v>
      </c>
      <c r="AM26" s="4">
        <f t="shared" si="44"/>
        <v>-4.0212536775603436E-2</v>
      </c>
      <c r="AN26" s="4">
        <f t="shared" si="78"/>
        <v>3.0605752488264193E-2</v>
      </c>
      <c r="AO26" s="4">
        <f t="shared" si="79"/>
        <v>9.6067842873392567E-3</v>
      </c>
      <c r="AP26" s="3">
        <f t="shared" si="45"/>
        <v>-7.4861357685379186</v>
      </c>
      <c r="AQ26" s="3">
        <f t="shared" si="60"/>
        <v>6.2541121989732646</v>
      </c>
      <c r="AR26" s="3">
        <f t="shared" si="61"/>
        <v>3.8865962319681628</v>
      </c>
      <c r="AS26" s="5" t="str">
        <f t="shared" si="46"/>
        <v>DP</v>
      </c>
      <c r="AT26" s="4">
        <f t="shared" si="47"/>
        <v>-0.10101116620262052</v>
      </c>
      <c r="AU26" s="4">
        <f t="shared" si="48"/>
        <v>5.3877660583067311E-2</v>
      </c>
      <c r="AV26" s="4">
        <f t="shared" si="49"/>
        <v>4.7133505619553193E-2</v>
      </c>
      <c r="AW26" s="3">
        <f t="shared" si="50"/>
        <v>-18.804665533807736</v>
      </c>
      <c r="AX26" s="3">
        <f t="shared" si="62"/>
        <v>11.009594828093469</v>
      </c>
      <c r="AY26" s="3">
        <f t="shared" si="63"/>
        <v>19.068701852900936</v>
      </c>
    </row>
    <row r="27" spans="2:51">
      <c r="D27" t="s">
        <v>14</v>
      </c>
      <c r="E27">
        <v>0.92068230277185503</v>
      </c>
      <c r="F27">
        <v>6.2260127931769722E-2</v>
      </c>
      <c r="G27">
        <v>1.7057569296375266E-2</v>
      </c>
      <c r="H27">
        <v>0.86458475385244782</v>
      </c>
      <c r="I27">
        <v>0.10773216964407473</v>
      </c>
      <c r="J27">
        <v>2.7683076503477431E-2</v>
      </c>
      <c r="K27">
        <v>0.74936708860759493</v>
      </c>
      <c r="L27">
        <v>0.17890295358649788</v>
      </c>
      <c r="M27">
        <v>7.1729957805907171E-2</v>
      </c>
      <c r="N27" t="str">
        <f t="shared" si="64"/>
        <v>XD</v>
      </c>
      <c r="O27">
        <f t="shared" si="65"/>
        <v>7035</v>
      </c>
      <c r="P27">
        <f t="shared" si="52"/>
        <v>7333</v>
      </c>
      <c r="Q27">
        <f t="shared" si="52"/>
        <v>1185</v>
      </c>
      <c r="S27">
        <f t="shared" si="66"/>
        <v>1.0380440673002031E-5</v>
      </c>
      <c r="T27">
        <f t="shared" si="53"/>
        <v>8.2990482447319667E-6</v>
      </c>
      <c r="U27">
        <f t="shared" si="54"/>
        <v>2.3833132375372596E-6</v>
      </c>
      <c r="V27">
        <f t="shared" si="67"/>
        <v>1.5965901712580123E-5</v>
      </c>
      <c r="W27">
        <f t="shared" si="55"/>
        <v>1.3108679840154784E-5</v>
      </c>
      <c r="X27">
        <f t="shared" si="56"/>
        <v>3.6706291802509268E-6</v>
      </c>
      <c r="Y27">
        <f t="shared" si="68"/>
        <v>1.5849456128217039E-4</v>
      </c>
      <c r="Z27">
        <f t="shared" si="57"/>
        <v>1.2396344876331247E-4</v>
      </c>
      <c r="AA27">
        <f t="shared" si="58"/>
        <v>5.6189680134236244E-5</v>
      </c>
      <c r="AB27" s="2" t="str">
        <f t="shared" si="33"/>
        <v>XD</v>
      </c>
      <c r="AC27" s="6">
        <f t="shared" si="69"/>
        <v>-3.9017256274821319</v>
      </c>
      <c r="AD27" s="6">
        <f t="shared" si="70"/>
        <v>6.8373833710138427</v>
      </c>
      <c r="AE27" s="6">
        <f t="shared" si="71"/>
        <v>-6.0862667500265308</v>
      </c>
      <c r="AF27" s="6">
        <f t="shared" si="72"/>
        <v>-2.4489610279875005</v>
      </c>
      <c r="AG27" s="6">
        <f t="shared" si="73"/>
        <v>4.1772970013355915</v>
      </c>
      <c r="AH27" s="6">
        <f t="shared" si="74"/>
        <v>-3.832954421944275</v>
      </c>
      <c r="AI27" s="6">
        <f t="shared" si="75"/>
        <v>-1.4261683352326973</v>
      </c>
      <c r="AJ27" s="6">
        <f t="shared" si="76"/>
        <v>3.3518134484808626</v>
      </c>
      <c r="AK27" s="6">
        <f t="shared" si="77"/>
        <v>-3.271151172371956</v>
      </c>
      <c r="AL27" s="5" t="str">
        <f t="shared" si="43"/>
        <v>XD</v>
      </c>
      <c r="AM27" s="4">
        <f t="shared" si="44"/>
        <v>-5.6097548919407214E-2</v>
      </c>
      <c r="AN27" s="4">
        <f t="shared" si="78"/>
        <v>4.5472041712305004E-2</v>
      </c>
      <c r="AO27" s="4">
        <f t="shared" si="79"/>
        <v>1.0625507207102165E-2</v>
      </c>
      <c r="AP27" s="3">
        <f t="shared" si="45"/>
        <v>-10.929082900881649</v>
      </c>
      <c r="AQ27" s="3">
        <f t="shared" si="60"/>
        <v>9.8278646047432012</v>
      </c>
      <c r="AR27" s="3">
        <f t="shared" si="61"/>
        <v>4.3184761684709354</v>
      </c>
      <c r="AS27" s="5" t="str">
        <f t="shared" si="46"/>
        <v>XD</v>
      </c>
      <c r="AT27" s="4">
        <f t="shared" si="47"/>
        <v>-0.11521766524485288</v>
      </c>
      <c r="AU27" s="4">
        <f t="shared" si="48"/>
        <v>7.1170783942423155E-2</v>
      </c>
      <c r="AV27" s="4">
        <f t="shared" si="49"/>
        <v>4.4046881302429744E-2</v>
      </c>
      <c r="AW27" s="3">
        <f t="shared" si="50"/>
        <v>-22.447030919587881</v>
      </c>
      <c r="AX27" s="3">
        <f t="shared" si="62"/>
        <v>15.382129371382264</v>
      </c>
      <c r="AY27" s="3">
        <f t="shared" si="63"/>
        <v>17.901771980623149</v>
      </c>
    </row>
    <row r="28" spans="2:51">
      <c r="D28" t="s">
        <v>15</v>
      </c>
      <c r="E28">
        <v>0.9501075847229693</v>
      </c>
      <c r="F28">
        <v>3.0930607853684778E-2</v>
      </c>
      <c r="G28">
        <v>1.8961807423345883E-2</v>
      </c>
      <c r="H28">
        <v>0.91551893753074276</v>
      </c>
      <c r="I28">
        <v>5.3369404820462374E-2</v>
      </c>
      <c r="J28">
        <v>3.1111657648794883E-2</v>
      </c>
      <c r="K28">
        <v>0.81933333333333336</v>
      </c>
      <c r="L28">
        <v>0.10066666666666667</v>
      </c>
      <c r="M28">
        <v>0.08</v>
      </c>
      <c r="N28" t="str">
        <f t="shared" si="64"/>
        <v>FLW</v>
      </c>
      <c r="O28">
        <f t="shared" si="65"/>
        <v>7436.0000000000009</v>
      </c>
      <c r="P28">
        <f t="shared" si="52"/>
        <v>8131.9999999999991</v>
      </c>
      <c r="Q28">
        <f t="shared" si="52"/>
        <v>1500</v>
      </c>
      <c r="S28">
        <f t="shared" si="66"/>
        <v>6.374820088065493E-6</v>
      </c>
      <c r="T28">
        <f t="shared" si="53"/>
        <v>4.0309178794360339E-6</v>
      </c>
      <c r="U28">
        <f t="shared" si="54"/>
        <v>2.5016483704391915E-6</v>
      </c>
      <c r="V28">
        <f t="shared" si="67"/>
        <v>9.5110689317907895E-6</v>
      </c>
      <c r="W28">
        <f t="shared" si="55"/>
        <v>6.2126305274928664E-6</v>
      </c>
      <c r="X28">
        <f t="shared" si="56"/>
        <v>3.706803050558174E-6</v>
      </c>
      <c r="Y28">
        <f t="shared" si="68"/>
        <v>9.8684148148148133E-5</v>
      </c>
      <c r="Z28">
        <f t="shared" si="57"/>
        <v>6.0355259259259257E-5</v>
      </c>
      <c r="AA28">
        <f t="shared" si="58"/>
        <v>4.9066666666666669E-5</v>
      </c>
      <c r="AB28" s="2" t="str">
        <f t="shared" si="33"/>
        <v>FLW</v>
      </c>
      <c r="AC28" s="6">
        <f t="shared" si="69"/>
        <v>1.7276173316031083</v>
      </c>
      <c r="AD28" s="6">
        <f t="shared" si="70"/>
        <v>2.0196602074694834</v>
      </c>
      <c r="AE28" s="6">
        <f t="shared" si="71"/>
        <v>-6.0610316306378396</v>
      </c>
      <c r="AF28" s="6">
        <f t="shared" si="72"/>
        <v>0.81204295946550453</v>
      </c>
      <c r="AG28" s="6">
        <f t="shared" si="73"/>
        <v>0.57732240687546987</v>
      </c>
      <c r="AH28" s="6">
        <f t="shared" si="74"/>
        <v>-2.4430295866642404</v>
      </c>
      <c r="AI28" s="6">
        <f t="shared" si="75"/>
        <v>1.4285492275026246</v>
      </c>
      <c r="AJ28" s="6">
        <f t="shared" si="76"/>
        <v>0.25587329361385214</v>
      </c>
      <c r="AK28" s="6">
        <f t="shared" si="77"/>
        <v>-2.6983731964781645</v>
      </c>
      <c r="AL28" s="5" t="str">
        <f t="shared" si="43"/>
        <v>FLW</v>
      </c>
      <c r="AM28" s="4">
        <f t="shared" si="44"/>
        <v>-3.458864719222654E-2</v>
      </c>
      <c r="AN28" s="4">
        <f t="shared" si="78"/>
        <v>2.2438796966777596E-2</v>
      </c>
      <c r="AO28" s="4">
        <f t="shared" si="79"/>
        <v>1.2149850225449E-2</v>
      </c>
      <c r="AP28" s="3">
        <f t="shared" si="45"/>
        <v>-8.6781632254999597</v>
      </c>
      <c r="AQ28" s="3">
        <f t="shared" si="60"/>
        <v>7.0109094327423254</v>
      </c>
      <c r="AR28" s="3">
        <f t="shared" si="61"/>
        <v>4.8761749678855644</v>
      </c>
      <c r="AS28" s="5" t="str">
        <f t="shared" si="46"/>
        <v>FLW</v>
      </c>
      <c r="AT28" s="4">
        <f t="shared" si="47"/>
        <v>-9.6185604197409402E-2</v>
      </c>
      <c r="AU28" s="4">
        <f t="shared" si="48"/>
        <v>4.7297261846204294E-2</v>
      </c>
      <c r="AV28" s="4">
        <f t="shared" si="49"/>
        <v>4.8888342351205122E-2</v>
      </c>
      <c r="AW28" s="3">
        <f t="shared" si="50"/>
        <v>-24.132611157919083</v>
      </c>
      <c r="AX28" s="3">
        <f t="shared" si="62"/>
        <v>14.77783411077664</v>
      </c>
      <c r="AY28" s="3">
        <f t="shared" si="63"/>
        <v>19.620662540764485</v>
      </c>
    </row>
    <row r="29" spans="2:51">
      <c r="D29" t="s">
        <v>16</v>
      </c>
      <c r="E29">
        <v>0.89881853983641324</v>
      </c>
      <c r="F29">
        <v>8.3005149954559224E-2</v>
      </c>
      <c r="G29">
        <v>1.8176310209027567E-2</v>
      </c>
      <c r="H29">
        <v>0.84705713876557354</v>
      </c>
      <c r="I29">
        <v>0.12430187598453386</v>
      </c>
      <c r="J29">
        <v>2.8640985249892597E-2</v>
      </c>
      <c r="K29">
        <v>0.73799126637554591</v>
      </c>
      <c r="L29">
        <v>0.19825327510917032</v>
      </c>
      <c r="M29">
        <v>6.3755458515283844E-2</v>
      </c>
      <c r="N29" t="str">
        <f t="shared" si="64"/>
        <v>XS</v>
      </c>
      <c r="O29">
        <f t="shared" si="65"/>
        <v>6602</v>
      </c>
      <c r="P29">
        <f t="shared" si="52"/>
        <v>6983</v>
      </c>
      <c r="Q29">
        <f t="shared" si="52"/>
        <v>1144.9999999999998</v>
      </c>
      <c r="S29">
        <f t="shared" si="66"/>
        <v>1.377518513825375E-5</v>
      </c>
      <c r="T29">
        <f t="shared" si="53"/>
        <v>1.1529126785153039E-5</v>
      </c>
      <c r="U29">
        <f t="shared" si="54"/>
        <v>2.7031099600443453E-6</v>
      </c>
      <c r="V29">
        <f t="shared" si="67"/>
        <v>1.8552390438472495E-5</v>
      </c>
      <c r="W29">
        <f t="shared" si="55"/>
        <v>1.558798791511663E-5</v>
      </c>
      <c r="X29">
        <f t="shared" si="56"/>
        <v>3.984058315023347E-6</v>
      </c>
      <c r="Y29">
        <f t="shared" si="68"/>
        <v>1.6887349967595108E-4</v>
      </c>
      <c r="Z29">
        <f t="shared" si="57"/>
        <v>1.3882001224249605E-4</v>
      </c>
      <c r="AA29">
        <f t="shared" si="58"/>
        <v>5.2131615742174478E-5</v>
      </c>
      <c r="AB29" s="2" t="str">
        <f t="shared" si="33"/>
        <v>XS</v>
      </c>
      <c r="AC29" s="6">
        <f t="shared" si="69"/>
        <v>-12.987018868288146</v>
      </c>
      <c r="AD29" s="6">
        <f t="shared" si="70"/>
        <v>15.837771770340249</v>
      </c>
      <c r="AE29" s="6">
        <f t="shared" si="71"/>
        <v>-6.4040821296187742</v>
      </c>
      <c r="AF29" s="6">
        <f t="shared" si="72"/>
        <v>-10.628841766208287</v>
      </c>
      <c r="AG29" s="6">
        <f t="shared" si="73"/>
        <v>13.002041690748515</v>
      </c>
      <c r="AH29" s="6">
        <f t="shared" si="74"/>
        <v>-4.8894312758943412</v>
      </c>
      <c r="AI29" s="6">
        <f t="shared" si="75"/>
        <v>-3.9936595393943075</v>
      </c>
      <c r="AJ29" s="6">
        <f t="shared" si="76"/>
        <v>6.0209087928491476</v>
      </c>
      <c r="AK29" s="6">
        <f t="shared" si="77"/>
        <v>-3.5428231781294355</v>
      </c>
      <c r="AL29" s="5" t="str">
        <f t="shared" si="43"/>
        <v>XS</v>
      </c>
      <c r="AM29" s="4">
        <f t="shared" si="44"/>
        <v>-5.1761401070839708E-2</v>
      </c>
      <c r="AN29" s="4">
        <f t="shared" si="78"/>
        <v>4.129672602997464E-2</v>
      </c>
      <c r="AO29" s="4">
        <f t="shared" si="79"/>
        <v>1.046467504086503E-2</v>
      </c>
      <c r="AP29" s="3">
        <f t="shared" si="45"/>
        <v>-9.1037318140266361</v>
      </c>
      <c r="AQ29" s="3">
        <f t="shared" si="60"/>
        <v>7.9303779103301864</v>
      </c>
      <c r="AR29" s="3">
        <f t="shared" si="61"/>
        <v>4.046733650986579</v>
      </c>
      <c r="AS29" s="5" t="str">
        <f t="shared" si="46"/>
        <v>XS</v>
      </c>
      <c r="AT29" s="4">
        <f t="shared" si="47"/>
        <v>-0.10906587239002763</v>
      </c>
      <c r="AU29" s="4">
        <f t="shared" si="48"/>
        <v>7.3951399124636455E-2</v>
      </c>
      <c r="AV29" s="4">
        <f t="shared" si="49"/>
        <v>3.5114473265391244E-2</v>
      </c>
      <c r="AW29" s="3">
        <f t="shared" si="50"/>
        <v>-19.18237203322202</v>
      </c>
      <c r="AX29" s="3">
        <f t="shared" si="62"/>
        <v>14.201187320039669</v>
      </c>
      <c r="AY29" s="3">
        <f t="shared" si="63"/>
        <v>13.578913826260694</v>
      </c>
    </row>
    <row r="30" spans="2:51">
      <c r="D30" t="s">
        <v>17</v>
      </c>
      <c r="E30">
        <v>0.89282281320089718</v>
      </c>
      <c r="F30">
        <v>0.34974998598264251</v>
      </c>
      <c r="G30">
        <v>1.2335789810958026E-2</v>
      </c>
      <c r="H30">
        <v>0.8391051179895801</v>
      </c>
      <c r="I30">
        <v>0.34299891486625739</v>
      </c>
      <c r="J30">
        <v>2.4823781795893351E-2</v>
      </c>
      <c r="K30">
        <v>0.74669020300088262</v>
      </c>
      <c r="L30">
        <v>0.4459399823477494</v>
      </c>
      <c r="M30">
        <v>6.4430714916151807E-2</v>
      </c>
      <c r="N30" t="str">
        <f t="shared" si="64"/>
        <v>VG</v>
      </c>
      <c r="O30">
        <f t="shared" si="65"/>
        <v>6241.9999999999991</v>
      </c>
      <c r="P30">
        <f t="shared" si="52"/>
        <v>6525.9999999999991</v>
      </c>
      <c r="Q30">
        <f t="shared" si="52"/>
        <v>1133</v>
      </c>
      <c r="S30">
        <f t="shared" si="66"/>
        <v>1.5330060466025803E-5</v>
      </c>
      <c r="T30">
        <f t="shared" si="53"/>
        <v>3.6434625646873424E-5</v>
      </c>
      <c r="U30">
        <f t="shared" si="54"/>
        <v>1.9518772990544522E-6</v>
      </c>
      <c r="V30">
        <f t="shared" si="67"/>
        <v>2.0687667629983602E-5</v>
      </c>
      <c r="W30">
        <f t="shared" si="55"/>
        <v>3.4531207365434779E-5</v>
      </c>
      <c r="X30">
        <f t="shared" si="56"/>
        <v>3.7094026437700317E-6</v>
      </c>
      <c r="Y30">
        <f t="shared" si="68"/>
        <v>1.6694081530748748E-4</v>
      </c>
      <c r="Z30">
        <f t="shared" si="57"/>
        <v>2.1807371093683877E-4</v>
      </c>
      <c r="AA30">
        <f t="shared" si="58"/>
        <v>5.3203352066677297E-5</v>
      </c>
      <c r="AB30" s="2" t="str">
        <f t="shared" si="33"/>
        <v>VG</v>
      </c>
      <c r="AC30" s="6">
        <f t="shared" si="69"/>
        <v>1.8075921731588549</v>
      </c>
      <c r="AD30" s="6">
        <f t="shared" si="70"/>
        <v>-7.0949965835428008</v>
      </c>
      <c r="AE30" s="6">
        <f t="shared" si="71"/>
        <v>-4.778480149308888</v>
      </c>
      <c r="AF30" s="6">
        <f t="shared" si="72"/>
        <v>0.93356951634653307</v>
      </c>
      <c r="AG30" s="6">
        <f t="shared" si="73"/>
        <v>2.6904946527594604</v>
      </c>
      <c r="AH30" s="6">
        <f t="shared" si="74"/>
        <v>-3.8637790190304604</v>
      </c>
      <c r="AI30" s="6">
        <f t="shared" si="75"/>
        <v>-0.82028958126190021</v>
      </c>
      <c r="AJ30" s="6">
        <f t="shared" si="76"/>
        <v>-2.2892595102321893</v>
      </c>
      <c r="AK30" s="6">
        <f t="shared" si="77"/>
        <v>-2.2941153112442887</v>
      </c>
      <c r="AL30" s="5" t="str">
        <f t="shared" si="43"/>
        <v>VG</v>
      </c>
      <c r="AM30" s="4">
        <f t="shared" si="44"/>
        <v>-5.3717695211317085E-2</v>
      </c>
      <c r="AN30" s="4">
        <f t="shared" si="78"/>
        <v>-6.7510711163851211E-3</v>
      </c>
      <c r="AO30" s="4">
        <f t="shared" si="79"/>
        <v>1.2487991984935325E-2</v>
      </c>
      <c r="AP30" s="3">
        <f t="shared" si="45"/>
        <v>-8.9507455887386218</v>
      </c>
      <c r="AQ30" s="3">
        <f t="shared" si="60"/>
        <v>-0.80139758696114394</v>
      </c>
      <c r="AR30" s="3">
        <f t="shared" si="61"/>
        <v>5.2485011411234392</v>
      </c>
      <c r="AS30" s="5" t="str">
        <f t="shared" si="46"/>
        <v>VG</v>
      </c>
      <c r="AT30" s="4">
        <f t="shared" si="47"/>
        <v>-9.2414914988697472E-2</v>
      </c>
      <c r="AU30" s="4">
        <f t="shared" si="48"/>
        <v>0.10294106748149201</v>
      </c>
      <c r="AV30" s="4">
        <f t="shared" si="49"/>
        <v>3.9606933120258453E-2</v>
      </c>
      <c r="AW30" s="3">
        <f t="shared" si="50"/>
        <v>-15.398694776734766</v>
      </c>
      <c r="AX30" s="3">
        <f t="shared" si="62"/>
        <v>12.219797667165603</v>
      </c>
      <c r="AY30" s="3">
        <f t="shared" si="63"/>
        <v>16.646153675374322</v>
      </c>
    </row>
    <row r="31" spans="2:51">
      <c r="D31" t="s">
        <v>18</v>
      </c>
      <c r="E31">
        <v>0.85017361111111112</v>
      </c>
      <c r="F31">
        <v>0.13420138888888888</v>
      </c>
      <c r="G31">
        <v>1.5625E-2</v>
      </c>
      <c r="H31">
        <v>0.76232665639445296</v>
      </c>
      <c r="I31">
        <v>0.21571648690292758</v>
      </c>
      <c r="J31">
        <v>2.1956856702619414E-2</v>
      </c>
      <c r="K31">
        <v>0.61142857142857143</v>
      </c>
      <c r="L31">
        <v>0.34285714285714286</v>
      </c>
      <c r="M31">
        <v>4.5714285714285714E-2</v>
      </c>
      <c r="N31" t="str">
        <f t="shared" si="64"/>
        <v>TW</v>
      </c>
      <c r="O31">
        <f t="shared" si="65"/>
        <v>5760</v>
      </c>
      <c r="P31">
        <f t="shared" si="52"/>
        <v>5191.9999999999991</v>
      </c>
      <c r="Q31">
        <f t="shared" si="52"/>
        <v>525</v>
      </c>
      <c r="S31">
        <f t="shared" si="66"/>
        <v>2.2114312861354915E-5</v>
      </c>
      <c r="T31">
        <f t="shared" si="53"/>
        <v>2.0172113907844114E-5</v>
      </c>
      <c r="U31">
        <f t="shared" si="54"/>
        <v>2.6702880859374998E-6</v>
      </c>
      <c r="V31">
        <f t="shared" si="67"/>
        <v>3.4896903957031325E-5</v>
      </c>
      <c r="W31">
        <f t="shared" si="55"/>
        <v>3.2585301267562919E-5</v>
      </c>
      <c r="X31">
        <f t="shared" si="56"/>
        <v>4.1361234873574837E-6</v>
      </c>
      <c r="Y31">
        <f t="shared" si="68"/>
        <v>4.525403304178814E-4</v>
      </c>
      <c r="Z31">
        <f t="shared" si="57"/>
        <v>4.2915451895043731E-4</v>
      </c>
      <c r="AA31">
        <f t="shared" si="58"/>
        <v>8.3094266277939749E-5</v>
      </c>
      <c r="AB31" s="2" t="str">
        <f t="shared" si="33"/>
        <v>TW</v>
      </c>
      <c r="AC31" s="6">
        <f t="shared" si="69"/>
        <v>-3.7801199132858421</v>
      </c>
      <c r="AD31" s="6">
        <f t="shared" si="70"/>
        <v>5.8264308096420958</v>
      </c>
      <c r="AE31" s="6">
        <f t="shared" si="71"/>
        <v>-6.7482979777565744</v>
      </c>
      <c r="AF31" s="6">
        <f t="shared" si="72"/>
        <v>-5.6897378674612042</v>
      </c>
      <c r="AG31" s="6">
        <f t="shared" si="73"/>
        <v>7.2478104913580088</v>
      </c>
      <c r="AH31" s="6">
        <f t="shared" si="74"/>
        <v>-4.6625918318182018</v>
      </c>
      <c r="AI31" s="6">
        <f t="shared" si="75"/>
        <v>-3.0822068072120827</v>
      </c>
      <c r="AJ31" s="6">
        <f t="shared" si="76"/>
        <v>4.6128075241530224</v>
      </c>
      <c r="AK31" s="6">
        <f t="shared" si="77"/>
        <v>-3.6965340621652141</v>
      </c>
      <c r="AL31" s="5" t="str">
        <f t="shared" si="43"/>
        <v>TW</v>
      </c>
      <c r="AM31" s="4">
        <f t="shared" si="44"/>
        <v>-8.7846954716658154E-2</v>
      </c>
      <c r="AN31" s="4">
        <f t="shared" si="78"/>
        <v>8.1515098014038695E-2</v>
      </c>
      <c r="AO31" s="4">
        <f t="shared" si="79"/>
        <v>6.3318567026194143E-3</v>
      </c>
      <c r="AP31" s="3">
        <f t="shared" si="45"/>
        <v>-11.634468703544997</v>
      </c>
      <c r="AQ31" s="3">
        <f t="shared" si="60"/>
        <v>11.222672781376126</v>
      </c>
      <c r="AR31" s="3">
        <f t="shared" si="61"/>
        <v>2.4270122834739336</v>
      </c>
      <c r="AS31" s="5" t="str">
        <f t="shared" si="46"/>
        <v>TW</v>
      </c>
      <c r="AT31" s="4">
        <f t="shared" si="47"/>
        <v>-0.15089808496588153</v>
      </c>
      <c r="AU31" s="4">
        <f t="shared" si="48"/>
        <v>0.12714065595421528</v>
      </c>
      <c r="AV31" s="4">
        <f t="shared" si="49"/>
        <v>2.37574290116663E-2</v>
      </c>
      <c r="AW31" s="3">
        <f t="shared" si="50"/>
        <v>-19.984973328022598</v>
      </c>
      <c r="AX31" s="3">
        <f t="shared" si="62"/>
        <v>17.504217178735921</v>
      </c>
      <c r="AY31" s="3">
        <f t="shared" si="63"/>
        <v>9.1062660990450119</v>
      </c>
    </row>
    <row r="32" spans="2:51">
      <c r="D32" t="s">
        <v>19</v>
      </c>
      <c r="E32">
        <v>0.87496038034865298</v>
      </c>
      <c r="F32">
        <v>0.11125198098256735</v>
      </c>
      <c r="G32">
        <v>1.3787638668779715E-2</v>
      </c>
      <c r="H32">
        <v>0.81126940931647196</v>
      </c>
      <c r="I32">
        <v>0.16455898831439092</v>
      </c>
      <c r="J32">
        <v>2.4171602369137186E-2</v>
      </c>
      <c r="K32">
        <v>0.64116985376827895</v>
      </c>
      <c r="L32">
        <v>0.29808773903262092</v>
      </c>
      <c r="M32">
        <v>6.074240719910011E-2</v>
      </c>
      <c r="N32" t="str">
        <f t="shared" si="64"/>
        <v>YD</v>
      </c>
      <c r="O32">
        <f t="shared" si="65"/>
        <v>6310.0000000000009</v>
      </c>
      <c r="P32">
        <f t="shared" si="52"/>
        <v>6246.9999999999991</v>
      </c>
      <c r="Q32">
        <f t="shared" si="52"/>
        <v>889.00000000000011</v>
      </c>
      <c r="S32">
        <f t="shared" si="66"/>
        <v>1.733830636589437E-5</v>
      </c>
      <c r="T32">
        <f t="shared" si="53"/>
        <v>1.5669568575280792E-5</v>
      </c>
      <c r="U32">
        <f t="shared" si="54"/>
        <v>2.1549191265798547E-6</v>
      </c>
      <c r="V32">
        <f t="shared" si="67"/>
        <v>2.4509581370861959E-5</v>
      </c>
      <c r="W32">
        <f t="shared" si="55"/>
        <v>2.2007255911531151E-5</v>
      </c>
      <c r="X32">
        <f t="shared" si="56"/>
        <v>3.7757861386338261E-6</v>
      </c>
      <c r="Y32">
        <f t="shared" si="68"/>
        <v>2.5879760673458126E-4</v>
      </c>
      <c r="Z32">
        <f t="shared" si="57"/>
        <v>2.353559492362666E-4</v>
      </c>
      <c r="AA32">
        <f t="shared" si="58"/>
        <v>6.4176341019976177E-5</v>
      </c>
      <c r="AB32" s="2" t="str">
        <f t="shared" si="33"/>
        <v>YD</v>
      </c>
      <c r="AC32" s="6">
        <f t="shared" si="69"/>
        <v>-4.7994944186612214</v>
      </c>
      <c r="AD32" s="6">
        <f t="shared" si="70"/>
        <v>6.5495745656852629</v>
      </c>
      <c r="AE32" s="6">
        <f t="shared" si="71"/>
        <v>-5.2492072355416317</v>
      </c>
      <c r="AF32" s="6">
        <f t="shared" si="72"/>
        <v>-5.1226481122015075</v>
      </c>
      <c r="AG32" s="6">
        <f t="shared" si="73"/>
        <v>6.3324506136352934</v>
      </c>
      <c r="AH32" s="6">
        <f t="shared" si="74"/>
        <v>-2.8222804180296004</v>
      </c>
      <c r="AI32" s="6">
        <f t="shared" si="75"/>
        <v>-1.6760601708758416</v>
      </c>
      <c r="AJ32" s="6">
        <f t="shared" si="76"/>
        <v>2.5115698468036736</v>
      </c>
      <c r="AK32" s="6">
        <f t="shared" si="77"/>
        <v>-1.5800869419178136</v>
      </c>
      <c r="AL32" s="5" t="str">
        <f t="shared" si="43"/>
        <v>YD</v>
      </c>
      <c r="AM32" s="4">
        <f t="shared" si="44"/>
        <v>-6.3690971032181021E-2</v>
      </c>
      <c r="AN32" s="4">
        <f t="shared" si="78"/>
        <v>5.3307007331823572E-2</v>
      </c>
      <c r="AO32" s="4">
        <f t="shared" si="79"/>
        <v>1.0383963700357471E-2</v>
      </c>
      <c r="AP32" s="3">
        <f t="shared" si="45"/>
        <v>-9.8455753260410699</v>
      </c>
      <c r="AQ32" s="3">
        <f t="shared" si="60"/>
        <v>8.6845467183429239</v>
      </c>
      <c r="AR32" s="3">
        <f t="shared" si="61"/>
        <v>4.2639292545386276</v>
      </c>
      <c r="AS32" s="5" t="str">
        <f t="shared" si="46"/>
        <v>YD</v>
      </c>
      <c r="AT32" s="4">
        <f t="shared" si="47"/>
        <v>-0.170099555548193</v>
      </c>
      <c r="AU32" s="4">
        <f t="shared" si="48"/>
        <v>0.13352875071823</v>
      </c>
      <c r="AV32" s="4">
        <f t="shared" si="49"/>
        <v>3.6570804829962923E-2</v>
      </c>
      <c r="AW32" s="3">
        <f t="shared" si="50"/>
        <v>-26.294590268213284</v>
      </c>
      <c r="AX32" s="3">
        <f t="shared" si="62"/>
        <v>21.753925645008909</v>
      </c>
      <c r="AY32" s="3">
        <f t="shared" si="63"/>
        <v>15.016936603036596</v>
      </c>
    </row>
    <row r="33" spans="1:51">
      <c r="D33" t="s">
        <v>20</v>
      </c>
      <c r="E33">
        <v>0.83050524308865581</v>
      </c>
      <c r="F33">
        <v>0.15271687321258343</v>
      </c>
      <c r="G33">
        <v>1.6777883698760723E-2</v>
      </c>
      <c r="H33">
        <v>0.77994902293967716</v>
      </c>
      <c r="I33">
        <v>0.19456244689889549</v>
      </c>
      <c r="J33">
        <v>2.5488530161427356E-2</v>
      </c>
      <c r="K33">
        <v>0.61777777777777776</v>
      </c>
      <c r="L33">
        <v>0.3288888888888889</v>
      </c>
      <c r="M33">
        <v>5.3333333333333337E-2</v>
      </c>
      <c r="N33" t="str">
        <f t="shared" si="64"/>
        <v>CG</v>
      </c>
      <c r="O33">
        <f t="shared" si="65"/>
        <v>5245</v>
      </c>
      <c r="P33">
        <f t="shared" si="52"/>
        <v>4708</v>
      </c>
      <c r="Q33">
        <f t="shared" si="52"/>
        <v>449.99999999999994</v>
      </c>
      <c r="S33">
        <f t="shared" si="66"/>
        <v>2.6838185756131274E-5</v>
      </c>
      <c r="T33">
        <f t="shared" si="53"/>
        <v>2.4670053355339399E-5</v>
      </c>
      <c r="U33">
        <f t="shared" si="54"/>
        <v>3.1451642168449151E-6</v>
      </c>
      <c r="V33">
        <f t="shared" si="67"/>
        <v>3.6454661120458814E-5</v>
      </c>
      <c r="W33">
        <f t="shared" si="55"/>
        <v>3.3285450542822841E-5</v>
      </c>
      <c r="X33">
        <f t="shared" si="56"/>
        <v>5.275884662624759E-6</v>
      </c>
      <c r="Y33">
        <f t="shared" si="68"/>
        <v>5.2472976680384095E-4</v>
      </c>
      <c r="Z33">
        <f t="shared" si="57"/>
        <v>4.9049108367626895E-4</v>
      </c>
      <c r="AA33">
        <f t="shared" si="58"/>
        <v>1.1219753086419754E-4</v>
      </c>
      <c r="AB33" s="2" t="str">
        <f t="shared" si="33"/>
        <v>CG</v>
      </c>
      <c r="AC33" s="6">
        <f t="shared" si="69"/>
        <v>5.2479267277210857</v>
      </c>
      <c r="AD33" s="6">
        <f t="shared" si="70"/>
        <v>-3.8847146404005275</v>
      </c>
      <c r="AE33" s="6">
        <f t="shared" si="71"/>
        <v>-4.7794877884969758</v>
      </c>
      <c r="AF33" s="6">
        <f t="shared" si="72"/>
        <v>3.2453464736948687</v>
      </c>
      <c r="AG33" s="6">
        <f t="shared" si="73"/>
        <v>-1.8995066630412205</v>
      </c>
      <c r="AH33" s="6">
        <f t="shared" si="74"/>
        <v>-4.0795946269552132</v>
      </c>
      <c r="AI33" s="6">
        <f t="shared" si="75"/>
        <v>1.8737882875817891</v>
      </c>
      <c r="AJ33" s="6">
        <f t="shared" si="76"/>
        <v>-1.1972768956763431</v>
      </c>
      <c r="AK33" s="6">
        <f t="shared" si="77"/>
        <v>-1.5968323679054475</v>
      </c>
      <c r="AL33" s="5" t="str">
        <f t="shared" si="43"/>
        <v>CG</v>
      </c>
      <c r="AM33" s="4">
        <f t="shared" si="44"/>
        <v>-5.0556220148978648E-2</v>
      </c>
      <c r="AN33" s="4">
        <f t="shared" si="78"/>
        <v>4.184557368631206E-2</v>
      </c>
      <c r="AO33" s="4">
        <f t="shared" si="79"/>
        <v>8.7106464626666331E-3</v>
      </c>
      <c r="AP33" s="3">
        <f t="shared" si="45"/>
        <v>-6.3547326067557526</v>
      </c>
      <c r="AQ33" s="3">
        <f t="shared" si="60"/>
        <v>5.4967018801135046</v>
      </c>
      <c r="AR33" s="3">
        <f t="shared" si="61"/>
        <v>3.0017000563137577</v>
      </c>
      <c r="AS33" s="5" t="str">
        <f t="shared" si="46"/>
        <v>CG</v>
      </c>
      <c r="AT33" s="4">
        <f t="shared" si="47"/>
        <v>-0.1621712451618994</v>
      </c>
      <c r="AU33" s="4">
        <f t="shared" si="48"/>
        <v>0.13432644198999341</v>
      </c>
      <c r="AV33" s="4">
        <f t="shared" si="49"/>
        <v>2.784480317190598E-2</v>
      </c>
      <c r="AW33" s="3">
        <f t="shared" si="50"/>
        <v>-20.38433443939584</v>
      </c>
      <c r="AX33" s="3">
        <f t="shared" si="62"/>
        <v>17.644695512368465</v>
      </c>
      <c r="AY33" s="3">
        <f t="shared" si="63"/>
        <v>9.5953552480154709</v>
      </c>
    </row>
    <row r="34" spans="1:51">
      <c r="D34" t="s">
        <v>21</v>
      </c>
      <c r="E34">
        <v>0.85094914459807824</v>
      </c>
      <c r="F34">
        <v>0.22812439770427206</v>
      </c>
      <c r="G34">
        <v>2.5544879306304193E-2</v>
      </c>
      <c r="H34">
        <v>0.84531330032439811</v>
      </c>
      <c r="I34">
        <v>0.24412221720702965</v>
      </c>
      <c r="J34">
        <v>5.4123271299299981E-2</v>
      </c>
      <c r="K34">
        <v>0.78526504941599284</v>
      </c>
      <c r="L34">
        <v>0.27240861998932231</v>
      </c>
      <c r="M34">
        <v>0.12129380053908356</v>
      </c>
      <c r="N34" t="str">
        <f t="shared" si="64"/>
        <v>FH</v>
      </c>
      <c r="O34">
        <f t="shared" si="65"/>
        <v>4267</v>
      </c>
      <c r="P34">
        <f t="shared" si="52"/>
        <v>5858.0000000000009</v>
      </c>
      <c r="Q34">
        <f t="shared" si="52"/>
        <v>1113</v>
      </c>
      <c r="S34">
        <f t="shared" si="66"/>
        <v>2.9724560090432897E-5</v>
      </c>
      <c r="T34">
        <f t="shared" si="53"/>
        <v>4.1266383144207917E-5</v>
      </c>
      <c r="U34">
        <f t="shared" si="54"/>
        <v>5.8336860669159931E-6</v>
      </c>
      <c r="V34">
        <f t="shared" si="67"/>
        <v>2.2321393755389556E-5</v>
      </c>
      <c r="W34">
        <f t="shared" si="55"/>
        <v>3.1499924935635614E-5</v>
      </c>
      <c r="X34">
        <f t="shared" si="56"/>
        <v>8.7391503590239585E-6</v>
      </c>
      <c r="Y34">
        <f t="shared" si="68"/>
        <v>1.5150390977690132E-4</v>
      </c>
      <c r="Z34">
        <f t="shared" si="57"/>
        <v>1.780792127087469E-4</v>
      </c>
      <c r="AA34">
        <f t="shared" si="58"/>
        <v>9.5760659919019391E-5</v>
      </c>
      <c r="AB34" s="2" t="str">
        <f t="shared" si="33"/>
        <v>FH</v>
      </c>
      <c r="AC34" s="6">
        <f t="shared" si="69"/>
        <v>2.8808812219927891</v>
      </c>
      <c r="AD34" s="6">
        <f t="shared" si="70"/>
        <v>2.8925021332136431</v>
      </c>
      <c r="AE34" s="6">
        <f t="shared" si="71"/>
        <v>-4.1475781216086283</v>
      </c>
      <c r="AF34" s="6">
        <f t="shared" si="72"/>
        <v>1.9942720957346727</v>
      </c>
      <c r="AG34" s="6">
        <f t="shared" si="73"/>
        <v>3.3483646123066828</v>
      </c>
      <c r="AH34" s="6">
        <f t="shared" si="74"/>
        <v>-6.7610501199295729</v>
      </c>
      <c r="AI34" s="6">
        <f t="shared" si="75"/>
        <v>0.62452547349467757</v>
      </c>
      <c r="AJ34" s="6">
        <f t="shared" si="76"/>
        <v>1.9039106387152611</v>
      </c>
      <c r="AK34" s="6">
        <f t="shared" si="77"/>
        <v>-2.6768341008031928</v>
      </c>
      <c r="AL34" s="5" t="str">
        <f t="shared" si="43"/>
        <v>FH</v>
      </c>
      <c r="AM34" s="4">
        <f t="shared" si="44"/>
        <v>-5.6358442736801351E-3</v>
      </c>
      <c r="AN34" s="4">
        <f t="shared" si="78"/>
        <v>1.5997819502757582E-2</v>
      </c>
      <c r="AO34" s="4">
        <f t="shared" si="79"/>
        <v>2.8578391992995788E-2</v>
      </c>
      <c r="AP34" s="3">
        <f t="shared" si="45"/>
        <v>-0.78120587068099445</v>
      </c>
      <c r="AQ34" s="3">
        <f t="shared" si="60"/>
        <v>1.8754073860591085</v>
      </c>
      <c r="AR34" s="3">
        <f t="shared" si="61"/>
        <v>7.4862744384693878</v>
      </c>
      <c r="AS34" s="5" t="str">
        <f t="shared" si="46"/>
        <v>FH</v>
      </c>
      <c r="AT34" s="4">
        <f t="shared" si="47"/>
        <v>-6.0048250908405265E-2</v>
      </c>
      <c r="AU34" s="4">
        <f t="shared" si="48"/>
        <v>2.8286402782292663E-2</v>
      </c>
      <c r="AV34" s="4">
        <f t="shared" si="49"/>
        <v>6.7170529239783588E-2</v>
      </c>
      <c r="AW34" s="3">
        <f t="shared" si="50"/>
        <v>-8.3235170909255594</v>
      </c>
      <c r="AX34" s="3">
        <f t="shared" si="62"/>
        <v>3.3159849499371137</v>
      </c>
      <c r="AY34" s="3">
        <f t="shared" si="63"/>
        <v>17.595707140888003</v>
      </c>
    </row>
    <row r="35" spans="1:51">
      <c r="D35" t="s">
        <v>22</v>
      </c>
      <c r="E35">
        <v>0.72404518558364717</v>
      </c>
      <c r="F35">
        <v>1.71672584722515E-2</v>
      </c>
      <c r="G35">
        <v>1.3717052178590641E-2</v>
      </c>
      <c r="H35">
        <v>0.62914302776948339</v>
      </c>
      <c r="I35">
        <v>2.1283764963838256E-2</v>
      </c>
      <c r="J35">
        <v>1.7915795759928337E-2</v>
      </c>
      <c r="K35">
        <v>0.54102564102564099</v>
      </c>
      <c r="L35">
        <v>3.8418931728734389E-2</v>
      </c>
      <c r="M35">
        <v>2.564102564102564E-2</v>
      </c>
      <c r="N35" t="str">
        <f t="shared" si="64"/>
        <v>BK</v>
      </c>
      <c r="O35">
        <f t="shared" si="65"/>
        <v>3718.0000000000005</v>
      </c>
      <c r="P35">
        <f t="shared" si="52"/>
        <v>3349</v>
      </c>
      <c r="Q35">
        <f t="shared" si="52"/>
        <v>390</v>
      </c>
      <c r="S35">
        <f t="shared" si="66"/>
        <v>5.373957902549464E-5</v>
      </c>
      <c r="T35">
        <f t="shared" si="53"/>
        <v>4.5380698517478232E-6</v>
      </c>
      <c r="U35">
        <f t="shared" si="54"/>
        <v>3.6387559596881281E-6</v>
      </c>
      <c r="V35">
        <f t="shared" si="67"/>
        <v>6.9669178375195717E-5</v>
      </c>
      <c r="W35">
        <f t="shared" si="55"/>
        <v>6.2199959130493723E-6</v>
      </c>
      <c r="X35">
        <f t="shared" si="56"/>
        <v>5.2537533658455868E-6</v>
      </c>
      <c r="Y35">
        <f t="shared" si="68"/>
        <v>6.3670999173957756E-4</v>
      </c>
      <c r="Z35">
        <f t="shared" si="57"/>
        <v>9.4725429265531377E-5</v>
      </c>
      <c r="AA35">
        <f t="shared" si="58"/>
        <v>6.406041909000488E-5</v>
      </c>
      <c r="AB35" s="2" t="str">
        <f t="shared" si="33"/>
        <v>BK</v>
      </c>
      <c r="AC35" s="6">
        <f t="shared" si="69"/>
        <v>-7.0994022769812979</v>
      </c>
      <c r="AD35" s="6">
        <f t="shared" si="70"/>
        <v>-1.5478058628785007</v>
      </c>
      <c r="AE35" s="6">
        <f t="shared" si="71"/>
        <v>-5.7966334485366593</v>
      </c>
      <c r="AF35" s="6">
        <f t="shared" si="72"/>
        <v>-8.5773307516374064</v>
      </c>
      <c r="AG35" s="6">
        <f t="shared" si="73"/>
        <v>-3.9964421251482447</v>
      </c>
      <c r="AH35" s="6">
        <f t="shared" si="74"/>
        <v>-4.3325865268781438</v>
      </c>
      <c r="AI35" s="6">
        <f t="shared" si="75"/>
        <v>-1.9760774425939336</v>
      </c>
      <c r="AJ35" s="6">
        <f t="shared" si="76"/>
        <v>-1.0532600168678952</v>
      </c>
      <c r="AK35" s="6">
        <f t="shared" si="77"/>
        <v>0.15772245356787801</v>
      </c>
      <c r="AL35" s="5" t="str">
        <f t="shared" si="43"/>
        <v>BK</v>
      </c>
      <c r="AM35" s="4">
        <f t="shared" si="44"/>
        <v>-9.4902157814163779E-2</v>
      </c>
      <c r="AN35" s="4">
        <f t="shared" si="78"/>
        <v>4.1165064915867564E-3</v>
      </c>
      <c r="AO35" s="4">
        <f t="shared" si="79"/>
        <v>4.1987435813376963E-3</v>
      </c>
      <c r="AP35" s="3">
        <f t="shared" si="45"/>
        <v>-8.5428562283610816</v>
      </c>
      <c r="AQ35" s="3">
        <f t="shared" si="60"/>
        <v>1.2550519626809982</v>
      </c>
      <c r="AR35" s="3">
        <f t="shared" si="61"/>
        <v>1.4080146978102817</v>
      </c>
      <c r="AS35" s="5" t="str">
        <f t="shared" si="46"/>
        <v>BK</v>
      </c>
      <c r="AT35" s="4">
        <f t="shared" si="47"/>
        <v>-8.8117386743842396E-2</v>
      </c>
      <c r="AU35" s="4">
        <f t="shared" si="48"/>
        <v>1.7135166764896133E-2</v>
      </c>
      <c r="AV35" s="4">
        <f t="shared" si="49"/>
        <v>7.7252298810973029E-3</v>
      </c>
      <c r="AW35" s="3">
        <f t="shared" si="50"/>
        <v>-7.9321080100792782</v>
      </c>
      <c r="AX35" s="3">
        <f t="shared" si="62"/>
        <v>5.2242173607892317</v>
      </c>
      <c r="AY35" s="3">
        <f t="shared" si="63"/>
        <v>2.5905933539010615</v>
      </c>
    </row>
    <row r="36" spans="1:51">
      <c r="D36" t="s">
        <v>23</v>
      </c>
      <c r="E36">
        <v>0.62785388127853881</v>
      </c>
      <c r="F36">
        <v>0.23246220462497827</v>
      </c>
      <c r="G36">
        <v>2.1461187214611873E-2</v>
      </c>
      <c r="H36">
        <v>0.59666908037653876</v>
      </c>
      <c r="I36">
        <v>0.32034862384566348</v>
      </c>
      <c r="J36">
        <v>3.6205648081100654E-2</v>
      </c>
      <c r="K36">
        <v>0.47761194029850745</v>
      </c>
      <c r="L36">
        <v>0.37427149964463396</v>
      </c>
      <c r="M36">
        <v>5.4726368159203981E-2</v>
      </c>
      <c r="AB36" t="s">
        <v>72</v>
      </c>
    </row>
    <row r="37" spans="1:51">
      <c r="D37" t="s">
        <v>24</v>
      </c>
      <c r="E37">
        <v>0.7659633536923931</v>
      </c>
      <c r="F37">
        <v>2.3803597270514443E-2</v>
      </c>
      <c r="G37">
        <v>2.0544142143253747E-2</v>
      </c>
      <c r="H37">
        <v>0.72891566265060237</v>
      </c>
      <c r="I37">
        <v>2.3759855205447603E-2</v>
      </c>
      <c r="J37">
        <v>2.9690189328743545E-2</v>
      </c>
      <c r="K37">
        <v>0.65730337078651691</v>
      </c>
      <c r="L37">
        <v>2.4395653349274099E-2</v>
      </c>
      <c r="M37">
        <v>7.8651685393258425E-2</v>
      </c>
      <c r="AC37" t="s">
        <v>54</v>
      </c>
      <c r="AM37" t="s">
        <v>56</v>
      </c>
      <c r="AT37" t="s">
        <v>59</v>
      </c>
    </row>
    <row r="38" spans="1:51">
      <c r="A38" t="s">
        <v>26</v>
      </c>
    </row>
    <row r="41" spans="1:51">
      <c r="AB41" s="1"/>
      <c r="AC41" s="1" t="str">
        <f t="shared" ref="AB41:AK56" si="80">AC2</f>
        <v>P-VALUES FOR TABLE 3</v>
      </c>
      <c r="AD41" s="1"/>
      <c r="AE41" s="1"/>
      <c r="AF41" s="1"/>
      <c r="AG41" s="1"/>
      <c r="AH41" s="1"/>
      <c r="AI41" s="1"/>
      <c r="AJ41" s="1"/>
      <c r="AK41" s="1"/>
    </row>
    <row r="42" spans="1:51">
      <c r="AB42" s="1"/>
      <c r="AC42" s="1" t="str">
        <f t="shared" si="80"/>
        <v>Table 3:  Transition Probabilities for Healthy Persons</v>
      </c>
      <c r="AD42" s="1"/>
      <c r="AE42" s="1"/>
      <c r="AF42" s="1"/>
      <c r="AG42" s="1"/>
      <c r="AH42" s="1"/>
      <c r="AI42" s="1"/>
      <c r="AJ42" s="1"/>
      <c r="AK42" s="1"/>
    </row>
    <row r="43" spans="1:51">
      <c r="AB43" s="1"/>
      <c r="AC43" s="1" t="str">
        <f t="shared" si="80"/>
        <v>FEMALE MINUS MALE</v>
      </c>
      <c r="AD43" s="1"/>
      <c r="AE43" s="1"/>
      <c r="AF43" s="1"/>
      <c r="AG43" s="1"/>
      <c r="AH43" s="1"/>
      <c r="AI43" s="1"/>
      <c r="AJ43" s="1"/>
      <c r="AK43" s="1"/>
    </row>
    <row r="44" spans="1:51">
      <c r="AB44" s="1"/>
      <c r="AC44" s="1" t="str">
        <f t="shared" si="80"/>
        <v>DIFS</v>
      </c>
      <c r="AD44" s="1"/>
      <c r="AE44" s="1"/>
      <c r="AF44" s="1"/>
      <c r="AG44" s="1"/>
      <c r="AH44" s="1"/>
      <c r="AI44" s="1"/>
      <c r="AJ44" s="1"/>
      <c r="AK44" s="1"/>
    </row>
    <row r="45" spans="1:51">
      <c r="AB45" s="1"/>
      <c r="AC45" s="1" t="str">
        <f t="shared" si="80"/>
        <v>Young Old (65-74)</v>
      </c>
      <c r="AD45" s="1"/>
      <c r="AE45" s="1"/>
      <c r="AF45" s="1" t="str">
        <f t="shared" si="80"/>
        <v>Old Old (75-84)</v>
      </c>
      <c r="AG45" s="1"/>
      <c r="AH45" s="1"/>
      <c r="AI45" s="1" t="str">
        <f t="shared" si="80"/>
        <v>Oldest Old (85-94)</v>
      </c>
      <c r="AJ45" s="1"/>
      <c r="AK45" s="1"/>
    </row>
    <row r="46" spans="1:51">
      <c r="AB46" s="1"/>
      <c r="AC46" s="1" t="str">
        <f t="shared" si="80"/>
        <v>P(H)</v>
      </c>
      <c r="AD46" s="1" t="str">
        <f t="shared" si="80"/>
        <v>P(S)</v>
      </c>
      <c r="AE46" s="1" t="str">
        <f t="shared" si="80"/>
        <v>P(D)</v>
      </c>
      <c r="AF46" s="1" t="str">
        <f t="shared" si="80"/>
        <v>P(H)</v>
      </c>
      <c r="AG46" s="1" t="str">
        <f t="shared" si="80"/>
        <v>P(S)</v>
      </c>
      <c r="AH46" s="1" t="str">
        <f t="shared" si="80"/>
        <v>P(D)</v>
      </c>
      <c r="AI46" s="1" t="str">
        <f t="shared" si="80"/>
        <v>P(H)</v>
      </c>
      <c r="AJ46" s="1" t="str">
        <f t="shared" si="80"/>
        <v>P(S)</v>
      </c>
      <c r="AK46" s="1" t="str">
        <f t="shared" si="80"/>
        <v>P(D)</v>
      </c>
    </row>
    <row r="47" spans="1:51">
      <c r="AB47" s="1" t="str">
        <f t="shared" si="80"/>
        <v>HP</v>
      </c>
      <c r="AC47" s="7">
        <f t="shared" si="80"/>
        <v>3.2918400562168659E-2</v>
      </c>
      <c r="AD47" s="7">
        <f t="shared" si="80"/>
        <v>-2.3014329346842208E-2</v>
      </c>
      <c r="AE47" s="7">
        <f t="shared" si="80"/>
        <v>-9.9040712153265313E-3</v>
      </c>
      <c r="AF47" s="7">
        <f t="shared" si="80"/>
        <v>2.6332744329954472E-2</v>
      </c>
      <c r="AG47" s="7">
        <f t="shared" si="80"/>
        <v>-1.3961066988481527E-2</v>
      </c>
      <c r="AH47" s="7">
        <f t="shared" si="80"/>
        <v>-1.2371677341473049E-2</v>
      </c>
      <c r="AI47" s="7">
        <f t="shared" si="80"/>
        <v>4.6694890530757927E-2</v>
      </c>
      <c r="AJ47" s="7">
        <f t="shared" si="80"/>
        <v>-2.4448243810764408E-2</v>
      </c>
      <c r="AK47" s="7">
        <f t="shared" si="80"/>
        <v>-2.2246646719993476E-2</v>
      </c>
    </row>
    <row r="48" spans="1:51">
      <c r="AB48" s="1" t="str">
        <f t="shared" si="80"/>
        <v>BD</v>
      </c>
      <c r="AC48" s="1">
        <f t="shared" si="80"/>
        <v>-6.25051468449489E-4</v>
      </c>
      <c r="AD48" s="7">
        <f t="shared" si="80"/>
        <v>1.2111092080096003E-2</v>
      </c>
      <c r="AE48" s="7">
        <f t="shared" si="80"/>
        <v>-1.1486040611646573E-2</v>
      </c>
      <c r="AF48" s="1">
        <f t="shared" si="80"/>
        <v>-6.1602787224557254E-4</v>
      </c>
      <c r="AG48" s="7">
        <f t="shared" si="80"/>
        <v>1.5905415388301376E-2</v>
      </c>
      <c r="AH48" s="7">
        <f t="shared" si="80"/>
        <v>-1.5289387516055825E-2</v>
      </c>
      <c r="AI48" s="7">
        <f t="shared" si="80"/>
        <v>2.1698717948717916E-2</v>
      </c>
      <c r="AJ48" s="7">
        <f t="shared" si="80"/>
        <v>1.5288461538461529E-2</v>
      </c>
      <c r="AK48" s="7">
        <f t="shared" si="80"/>
        <v>-3.6987179487179493E-2</v>
      </c>
    </row>
    <row r="49" spans="1:37">
      <c r="AB49" s="1" t="str">
        <f t="shared" si="80"/>
        <v>SPL</v>
      </c>
      <c r="AC49" s="1">
        <f t="shared" si="80"/>
        <v>-1.1187856706607935E-2</v>
      </c>
      <c r="AD49" s="7">
        <f t="shared" si="80"/>
        <v>2.1502459493216663E-2</v>
      </c>
      <c r="AE49" s="7">
        <f t="shared" si="80"/>
        <v>-1.0314602786608758E-2</v>
      </c>
      <c r="AF49" s="1">
        <f t="shared" si="80"/>
        <v>-1.2954306549888495E-2</v>
      </c>
      <c r="AG49" s="7">
        <f t="shared" si="80"/>
        <v>2.3431827820948714E-2</v>
      </c>
      <c r="AH49" s="7">
        <f t="shared" si="80"/>
        <v>-1.0477521271060244E-2</v>
      </c>
      <c r="AI49" s="1">
        <f t="shared" si="80"/>
        <v>-1.4475773907157152E-2</v>
      </c>
      <c r="AJ49" s="7">
        <f t="shared" si="80"/>
        <v>5.5575516155067811E-2</v>
      </c>
      <c r="AK49" s="7">
        <f t="shared" si="80"/>
        <v>-4.1099742247910652E-2</v>
      </c>
    </row>
    <row r="50" spans="1:37">
      <c r="A50" t="s">
        <v>27</v>
      </c>
      <c r="AB50" s="1" t="str">
        <f t="shared" si="80"/>
        <v>DP</v>
      </c>
      <c r="AC50" s="1">
        <f t="shared" si="80"/>
        <v>-2.1969303892571235E-2</v>
      </c>
      <c r="AD50" s="7">
        <f t="shared" si="80"/>
        <v>3.1920468228707519E-2</v>
      </c>
      <c r="AE50" s="7">
        <f t="shared" si="80"/>
        <v>-9.9511643361362128E-3</v>
      </c>
      <c r="AF50" s="1">
        <f t="shared" si="80"/>
        <v>-2.0896605919802025E-2</v>
      </c>
      <c r="AG50" s="7">
        <f t="shared" si="80"/>
        <v>3.1003809474105776E-2</v>
      </c>
      <c r="AH50" s="7">
        <f t="shared" si="80"/>
        <v>-1.0107203554303799E-2</v>
      </c>
      <c r="AI50" s="7">
        <f t="shared" si="80"/>
        <v>5.043055928011686E-3</v>
      </c>
      <c r="AJ50" s="7">
        <f t="shared" si="80"/>
        <v>2.9797635992326266E-2</v>
      </c>
      <c r="AK50" s="7">
        <f t="shared" si="80"/>
        <v>-3.4840691920337945E-2</v>
      </c>
    </row>
    <row r="51" spans="1:37">
      <c r="A51" t="s">
        <v>0</v>
      </c>
      <c r="B51" t="s">
        <v>7</v>
      </c>
      <c r="AB51" s="1" t="str">
        <f t="shared" si="80"/>
        <v>XD</v>
      </c>
      <c r="AC51" s="1">
        <f t="shared" si="80"/>
        <v>-1.6825240945422815E-2</v>
      </c>
      <c r="AD51" s="7">
        <f t="shared" si="80"/>
        <v>2.7359838035331811E-2</v>
      </c>
      <c r="AE51" s="7">
        <f t="shared" si="80"/>
        <v>-1.0534597089909016E-2</v>
      </c>
      <c r="AF51" s="1">
        <f t="shared" si="80"/>
        <v>-1.8959225534611823E-2</v>
      </c>
      <c r="AG51" s="7">
        <f t="shared" si="80"/>
        <v>3.0475776256178866E-2</v>
      </c>
      <c r="AH51" s="7">
        <f t="shared" si="80"/>
        <v>-1.1516550721567032E-2</v>
      </c>
      <c r="AI51" s="1">
        <f t="shared" si="80"/>
        <v>-2.7459247055452662E-2</v>
      </c>
      <c r="AJ51" s="7">
        <f t="shared" si="80"/>
        <v>5.9577240431287093E-2</v>
      </c>
      <c r="AK51" s="7">
        <f t="shared" si="80"/>
        <v>-3.2117993375834417E-2</v>
      </c>
    </row>
    <row r="52" spans="1:37">
      <c r="B52" t="s">
        <v>8</v>
      </c>
      <c r="E52" t="s">
        <v>25</v>
      </c>
      <c r="AB52" s="1" t="str">
        <f t="shared" si="80"/>
        <v>FLW</v>
      </c>
      <c r="AC52" s="7">
        <f t="shared" si="80"/>
        <v>5.4748556503455559E-3</v>
      </c>
      <c r="AD52" s="7">
        <f t="shared" si="80"/>
        <v>5.3638961214275589E-3</v>
      </c>
      <c r="AE52" s="7">
        <f t="shared" si="80"/>
        <v>-1.0838751771773122E-2</v>
      </c>
      <c r="AF52" s="7">
        <f t="shared" si="80"/>
        <v>6.9527739261172616E-3</v>
      </c>
      <c r="AG52" s="7">
        <f t="shared" si="80"/>
        <v>4.2685018273452627E-3</v>
      </c>
      <c r="AH52" s="7">
        <f t="shared" si="80"/>
        <v>-1.1221275753462493E-2</v>
      </c>
      <c r="AI52" s="7">
        <f t="shared" si="80"/>
        <v>3.0447368421052556E-2</v>
      </c>
      <c r="AJ52" s="7">
        <f t="shared" si="80"/>
        <v>4.5964912280701681E-3</v>
      </c>
      <c r="AK52" s="7">
        <f t="shared" si="80"/>
        <v>-3.5043859649122808E-2</v>
      </c>
    </row>
    <row r="53" spans="1:37">
      <c r="B53" t="s">
        <v>28</v>
      </c>
      <c r="C53" t="s">
        <v>29</v>
      </c>
      <c r="D53" t="s">
        <v>30</v>
      </c>
      <c r="E53" t="s">
        <v>28</v>
      </c>
      <c r="F53" t="s">
        <v>29</v>
      </c>
      <c r="G53" t="s">
        <v>30</v>
      </c>
      <c r="AB53" s="1" t="str">
        <f t="shared" si="80"/>
        <v>XS</v>
      </c>
      <c r="AC53" s="1">
        <f t="shared" si="80"/>
        <v>-7.2401169510719621E-2</v>
      </c>
      <c r="AD53" s="7">
        <f t="shared" si="80"/>
        <v>8.4304862108166942E-2</v>
      </c>
      <c r="AE53" s="7">
        <f t="shared" si="80"/>
        <v>-1.1903692597447349E-2</v>
      </c>
      <c r="AF53" s="1">
        <f t="shared" si="80"/>
        <v>-7.6752924420052993E-2</v>
      </c>
      <c r="AG53" s="7">
        <f t="shared" si="80"/>
        <v>8.9625000934249285E-2</v>
      </c>
      <c r="AH53" s="7">
        <f t="shared" si="80"/>
        <v>-1.2872076514196255E-2</v>
      </c>
      <c r="AI53" s="1">
        <f t="shared" si="80"/>
        <v>-7.4226304460420778E-2</v>
      </c>
      <c r="AJ53" s="7">
        <f t="shared" si="80"/>
        <v>0.10533758452086231</v>
      </c>
      <c r="AK53" s="7">
        <f t="shared" si="80"/>
        <v>-3.1111280060441622E-2</v>
      </c>
    </row>
    <row r="54" spans="1:37">
      <c r="A54" t="s">
        <v>31</v>
      </c>
      <c r="B54">
        <v>12261</v>
      </c>
      <c r="C54">
        <v>12433</v>
      </c>
      <c r="D54">
        <v>2183</v>
      </c>
      <c r="E54">
        <v>7801</v>
      </c>
      <c r="F54">
        <v>8867</v>
      </c>
      <c r="G54">
        <v>1752</v>
      </c>
      <c r="AB54" s="1" t="str">
        <f t="shared" si="80"/>
        <v>VG</v>
      </c>
      <c r="AC54" s="7">
        <f t="shared" si="80"/>
        <v>8.9435332509156806E-3</v>
      </c>
      <c r="AD54" s="7">
        <f t="shared" si="80"/>
        <v>-5.4009987575818541E-2</v>
      </c>
      <c r="AE54" s="7">
        <f t="shared" si="80"/>
        <v>-7.4809194463262736E-3</v>
      </c>
      <c r="AF54" s="7">
        <f t="shared" si="80"/>
        <v>7.0225222557072087E-3</v>
      </c>
      <c r="AG54" s="7">
        <f t="shared" si="80"/>
        <v>2.6740389143789955E-2</v>
      </c>
      <c r="AH54" s="7">
        <f t="shared" si="80"/>
        <v>-1.0628914659849744E-2</v>
      </c>
      <c r="AI54" s="1">
        <f t="shared" si="80"/>
        <v>-1.6327665236532174E-2</v>
      </c>
      <c r="AJ54" s="7">
        <f t="shared" si="80"/>
        <v>-5.0997642904743623E-2</v>
      </c>
      <c r="AK54" s="7">
        <f t="shared" si="80"/>
        <v>-2.288992941766238E-2</v>
      </c>
    </row>
    <row r="55" spans="1:37">
      <c r="A55" t="s">
        <v>32</v>
      </c>
      <c r="B55">
        <v>70.998531930511376</v>
      </c>
      <c r="C55">
        <v>78.561087428617384</v>
      </c>
      <c r="D55">
        <v>87.502977553825005</v>
      </c>
      <c r="E55">
        <v>71.12870144853224</v>
      </c>
      <c r="F55">
        <v>78.627833540092482</v>
      </c>
      <c r="G55">
        <v>87.654109589041099</v>
      </c>
      <c r="AB55" s="1" t="str">
        <f t="shared" si="80"/>
        <v>TW</v>
      </c>
      <c r="AC55" s="1">
        <f t="shared" si="80"/>
        <v>-2.4003964857782889E-2</v>
      </c>
      <c r="AD55" s="7">
        <f t="shared" si="80"/>
        <v>3.5952028126452817E-2</v>
      </c>
      <c r="AE55" s="7">
        <f t="shared" si="80"/>
        <v>-1.1948063268669963E-2</v>
      </c>
      <c r="AF55" s="1">
        <f t="shared" si="80"/>
        <v>-4.5641932667475738E-2</v>
      </c>
      <c r="AG55" s="7">
        <f t="shared" si="80"/>
        <v>5.6764553183746319E-2</v>
      </c>
      <c r="AH55" s="7">
        <f t="shared" si="80"/>
        <v>-1.1122620516270552E-2</v>
      </c>
      <c r="AI55" s="1">
        <f t="shared" si="80"/>
        <v>-7.4843205574912863E-2</v>
      </c>
      <c r="AJ55" s="7">
        <f t="shared" si="80"/>
        <v>0.10971738288811461</v>
      </c>
      <c r="AK55" s="7">
        <f t="shared" si="80"/>
        <v>-3.4874177313201707E-2</v>
      </c>
    </row>
    <row r="56" spans="1:37">
      <c r="A56" t="s">
        <v>33</v>
      </c>
      <c r="B56">
        <v>91.289454367506735</v>
      </c>
      <c r="C56">
        <v>87.774471165446798</v>
      </c>
      <c r="D56">
        <v>84.92899679340357</v>
      </c>
      <c r="E56">
        <v>88.027176003076534</v>
      </c>
      <c r="F56">
        <v>85.643396864779518</v>
      </c>
      <c r="G56">
        <v>81.678082191780817</v>
      </c>
      <c r="AB56" s="1" t="str">
        <f t="shared" si="80"/>
        <v>YD</v>
      </c>
      <c r="AC56" s="1">
        <f t="shared" si="80"/>
        <v>-2.7146638156716585E-2</v>
      </c>
      <c r="AD56" s="7">
        <f t="shared" si="80"/>
        <v>3.5823544287165762E-2</v>
      </c>
      <c r="AE56" s="7">
        <f t="shared" si="80"/>
        <v>-8.6769061304492225E-3</v>
      </c>
      <c r="AF56" s="1">
        <f t="shared" si="80"/>
        <v>-3.92770826516321E-2</v>
      </c>
      <c r="AG56" s="7">
        <f t="shared" si="80"/>
        <v>4.6731776278648274E-2</v>
      </c>
      <c r="AH56" s="7">
        <f t="shared" si="80"/>
        <v>-7.4546936270160589E-3</v>
      </c>
      <c r="AI56" s="1">
        <f t="shared" si="80"/>
        <v>-3.5144361300144533E-2</v>
      </c>
      <c r="AJ56" s="7">
        <f t="shared" si="80"/>
        <v>5.0695574988236569E-2</v>
      </c>
      <c r="AK56" s="7">
        <f t="shared" si="80"/>
        <v>-1.5551213688092001E-2</v>
      </c>
    </row>
    <row r="57" spans="1:37">
      <c r="A57" t="s">
        <v>34</v>
      </c>
      <c r="B57">
        <v>94.274528994372403</v>
      </c>
      <c r="C57">
        <v>92.254484034424522</v>
      </c>
      <c r="D57">
        <v>89.326614750343566</v>
      </c>
      <c r="E57">
        <v>95.897961799769263</v>
      </c>
      <c r="F57">
        <v>94.552836359535362</v>
      </c>
      <c r="G57">
        <v>91.324200913242009</v>
      </c>
      <c r="AB57" s="1" t="str">
        <f t="shared" ref="AB57:AK72" si="81">AB18</f>
        <v>CG</v>
      </c>
      <c r="AC57" s="7">
        <f t="shared" si="81"/>
        <v>3.3345602808455443E-2</v>
      </c>
      <c r="AD57" s="7">
        <f t="shared" si="81"/>
        <v>-2.3818265777895892E-2</v>
      </c>
      <c r="AE57" s="7">
        <f t="shared" si="81"/>
        <v>-9.52733703055955E-3</v>
      </c>
      <c r="AF57" s="7">
        <f t="shared" si="81"/>
        <v>2.5999151383055419E-2</v>
      </c>
      <c r="AG57" s="7">
        <f t="shared" si="81"/>
        <v>-1.4644896840002669E-2</v>
      </c>
      <c r="AH57" s="7">
        <f t="shared" si="81"/>
        <v>-1.1354254543052798E-2</v>
      </c>
      <c r="AI57" s="7">
        <f t="shared" si="81"/>
        <v>4.8335179032853448E-2</v>
      </c>
      <c r="AJ57" s="7">
        <f t="shared" si="81"/>
        <v>-2.9885566629752669E-2</v>
      </c>
      <c r="AK57" s="7">
        <f t="shared" si="81"/>
        <v>-1.8449612403100779E-2</v>
      </c>
    </row>
    <row r="58" spans="1:37">
      <c r="A58" t="s">
        <v>35</v>
      </c>
      <c r="B58">
        <v>75.695294021694806</v>
      </c>
      <c r="C58">
        <v>69.84637657846055</v>
      </c>
      <c r="D58">
        <v>59.642693540998629</v>
      </c>
      <c r="E58">
        <v>80.707601589539806</v>
      </c>
      <c r="F58">
        <v>75.155069358294796</v>
      </c>
      <c r="G58">
        <v>67.351598173515981</v>
      </c>
      <c r="AB58" s="1" t="str">
        <f t="shared" si="81"/>
        <v>FH</v>
      </c>
      <c r="AC58" s="7">
        <f t="shared" si="81"/>
        <v>1.9692364835883991E-2</v>
      </c>
      <c r="AD58" s="7">
        <f t="shared" si="81"/>
        <v>2.4155344274277069E-2</v>
      </c>
      <c r="AE58" s="7">
        <f t="shared" si="81"/>
        <v>-1.1658086853474005E-2</v>
      </c>
      <c r="AF58" s="7">
        <f t="shared" si="81"/>
        <v>1.3797695256574039E-2</v>
      </c>
      <c r="AG58" s="7">
        <f t="shared" si="81"/>
        <v>2.8680896819168522E-2</v>
      </c>
      <c r="AH58" s="7">
        <f t="shared" si="81"/>
        <v>-2.5789504727945681E-2</v>
      </c>
      <c r="AI58" s="7">
        <f t="shared" si="81"/>
        <v>1.1621533237824777E-2</v>
      </c>
      <c r="AJ58" s="7">
        <f t="shared" si="81"/>
        <v>3.9776395824052624E-2</v>
      </c>
      <c r="AK58" s="7">
        <f t="shared" si="81"/>
        <v>-3.6786758285562438E-2</v>
      </c>
    </row>
    <row r="59" spans="1:37">
      <c r="A59" t="s">
        <v>36</v>
      </c>
      <c r="B59">
        <v>80.189217845200233</v>
      </c>
      <c r="C59">
        <v>73.843802782916427</v>
      </c>
      <c r="D59">
        <v>64.315162620247364</v>
      </c>
      <c r="E59">
        <v>87.565696705550565</v>
      </c>
      <c r="F59">
        <v>81.391677004623887</v>
      </c>
      <c r="G59">
        <v>70.947488584474883</v>
      </c>
      <c r="AB59" s="1" t="str">
        <f t="shared" si="81"/>
        <v>BK</v>
      </c>
      <c r="AC59" s="1">
        <f t="shared" si="81"/>
        <v>-7.4253060369658397E-2</v>
      </c>
      <c r="AD59" s="7">
        <f t="shared" si="81"/>
        <v>-4.2807308889953096E-3</v>
      </c>
      <c r="AE59" s="7">
        <f t="shared" si="81"/>
        <v>-1.1760583604367113E-2</v>
      </c>
      <c r="AF59" s="1">
        <f t="shared" si="81"/>
        <v>-8.354856836201896E-2</v>
      </c>
      <c r="AG59" s="7">
        <f t="shared" si="81"/>
        <v>-1.0780635474511451E-2</v>
      </c>
      <c r="AH59" s="7">
        <f t="shared" si="81"/>
        <v>-1.0605291719912946E-2</v>
      </c>
      <c r="AI59" s="1">
        <f t="shared" si="81"/>
        <v>-5.4539154539154477E-2</v>
      </c>
      <c r="AJ59" s="7">
        <f t="shared" si="81"/>
        <v>-1.0950647117592634E-2</v>
      </c>
      <c r="AK59" s="7">
        <f t="shared" si="81"/>
        <v>1.3860013860013884E-3</v>
      </c>
    </row>
    <row r="60" spans="1:37">
      <c r="A60" t="s">
        <v>37</v>
      </c>
      <c r="B60">
        <v>86.273550281379983</v>
      </c>
      <c r="C60">
        <v>76.120003217244431</v>
      </c>
      <c r="D60">
        <v>56.665139715987173</v>
      </c>
      <c r="E60">
        <v>90.18074605819767</v>
      </c>
      <c r="F60">
        <v>82.699898500056392</v>
      </c>
      <c r="G60">
        <v>67.636986301369859</v>
      </c>
      <c r="AB60" s="1" t="str">
        <f t="shared" si="81"/>
        <v xml:space="preserve"> </v>
      </c>
      <c r="AC60" s="1" t="s">
        <v>70</v>
      </c>
      <c r="AD60" s="1"/>
      <c r="AE60" s="1"/>
      <c r="AF60" s="1"/>
      <c r="AG60" s="1"/>
      <c r="AH60" s="1"/>
      <c r="AI60" s="1"/>
      <c r="AJ60" s="1"/>
      <c r="AK60" s="1"/>
    </row>
    <row r="61" spans="1:37">
      <c r="A61" t="s">
        <v>38</v>
      </c>
      <c r="B61">
        <v>94.380556235217355</v>
      </c>
      <c r="C61">
        <v>90.983672484517015</v>
      </c>
      <c r="D61">
        <v>83.554741181859825</v>
      </c>
      <c r="E61">
        <v>95.321112677861819</v>
      </c>
      <c r="F61">
        <v>91.710837938423367</v>
      </c>
      <c r="G61">
        <v>85.61643835616438</v>
      </c>
      <c r="AB61" s="1"/>
      <c r="AC61" s="1" t="str">
        <f t="shared" si="81"/>
        <v>P(H)</v>
      </c>
      <c r="AD61" s="1" t="str">
        <f t="shared" si="81"/>
        <v>P(S)</v>
      </c>
      <c r="AE61" s="1" t="str">
        <f t="shared" si="81"/>
        <v>P(D)</v>
      </c>
      <c r="AF61" s="1" t="str">
        <f t="shared" si="81"/>
        <v>P(H)</v>
      </c>
      <c r="AG61" s="1" t="str">
        <f t="shared" si="81"/>
        <v>P(S)</v>
      </c>
      <c r="AH61" s="1" t="str">
        <f t="shared" si="81"/>
        <v>P(D)</v>
      </c>
      <c r="AI61" s="1" t="str">
        <f t="shared" si="81"/>
        <v>P(H)</v>
      </c>
      <c r="AJ61" s="1" t="str">
        <f t="shared" si="81"/>
        <v>P(S)</v>
      </c>
      <c r="AK61" s="1" t="str">
        <f t="shared" si="81"/>
        <v>P(D)</v>
      </c>
    </row>
    <row r="62" spans="1:37">
      <c r="A62" t="s">
        <v>39</v>
      </c>
      <c r="B62">
        <v>67.612755892667806</v>
      </c>
      <c r="C62">
        <v>57.636933966058074</v>
      </c>
      <c r="D62">
        <v>42.098030233623454</v>
      </c>
      <c r="E62">
        <v>84.630175618510449</v>
      </c>
      <c r="F62">
        <v>78.752678470734182</v>
      </c>
      <c r="G62">
        <v>65.353881278538807</v>
      </c>
      <c r="AB62" s="1" t="str">
        <f t="shared" si="81"/>
        <v>HP</v>
      </c>
    </row>
    <row r="63" spans="1:37">
      <c r="A63" t="s">
        <v>40</v>
      </c>
      <c r="B63">
        <v>78.957670663078048</v>
      </c>
      <c r="C63">
        <v>70.827636129654948</v>
      </c>
      <c r="D63">
        <v>60.650480989464043</v>
      </c>
      <c r="E63">
        <v>80.015382643250859</v>
      </c>
      <c r="F63">
        <v>73.598736889590612</v>
      </c>
      <c r="G63">
        <v>64.668949771689498</v>
      </c>
      <c r="AB63" s="1" t="str">
        <f t="shared" si="81"/>
        <v>BD</v>
      </c>
      <c r="AC63" t="s">
        <v>71</v>
      </c>
      <c r="AF63" t="s">
        <v>71</v>
      </c>
      <c r="AI63" t="s">
        <v>71</v>
      </c>
    </row>
    <row r="64" spans="1:37">
      <c r="A64" t="s">
        <v>41</v>
      </c>
      <c r="B64">
        <v>64.325911426474192</v>
      </c>
      <c r="C64">
        <v>44.54991553374628</v>
      </c>
      <c r="D64">
        <v>16.91109074243813</v>
      </c>
      <c r="E64">
        <v>73.836687604153312</v>
      </c>
      <c r="F64">
        <v>58.554189692116836</v>
      </c>
      <c r="G64">
        <v>29.965753424657535</v>
      </c>
      <c r="AB64" s="1" t="str">
        <f t="shared" si="81"/>
        <v>SPL</v>
      </c>
      <c r="AC64" t="s">
        <v>71</v>
      </c>
      <c r="AF64" t="s">
        <v>71</v>
      </c>
      <c r="AI64" t="s">
        <v>71</v>
      </c>
    </row>
    <row r="65" spans="1:35">
      <c r="A65" t="s">
        <v>42</v>
      </c>
      <c r="B65">
        <v>71.813065818448734</v>
      </c>
      <c r="C65">
        <v>58.698624628006115</v>
      </c>
      <c r="D65">
        <v>39.532753092075126</v>
      </c>
      <c r="E65">
        <v>80.887065760799899</v>
      </c>
      <c r="F65">
        <v>70.452238637645195</v>
      </c>
      <c r="G65">
        <v>50.742009132420094</v>
      </c>
      <c r="AB65" s="1" t="str">
        <f t="shared" si="81"/>
        <v>DP</v>
      </c>
      <c r="AI65" t="s">
        <v>71</v>
      </c>
    </row>
    <row r="66" spans="1:35">
      <c r="A66" t="s">
        <v>43</v>
      </c>
      <c r="B66">
        <v>70.8669765924476</v>
      </c>
      <c r="C66">
        <v>54.628810423871954</v>
      </c>
      <c r="D66">
        <v>27.576729271644528</v>
      </c>
      <c r="E66">
        <v>67.234969875656972</v>
      </c>
      <c r="F66">
        <v>53.095748280139844</v>
      </c>
      <c r="G66">
        <v>25.684931506849313</v>
      </c>
      <c r="AB66" s="1" t="str">
        <f t="shared" si="81"/>
        <v>XD</v>
      </c>
      <c r="AI66" t="s">
        <v>71</v>
      </c>
    </row>
    <row r="67" spans="1:35">
      <c r="A67" t="s">
        <v>44</v>
      </c>
      <c r="B67">
        <v>54.033113122910038</v>
      </c>
      <c r="C67">
        <v>61.8917397249256</v>
      </c>
      <c r="D67">
        <v>61.933119560238204</v>
      </c>
      <c r="E67">
        <v>54.698115626201769</v>
      </c>
      <c r="F67">
        <v>66.065185519341384</v>
      </c>
      <c r="G67">
        <v>63.527397260273972</v>
      </c>
      <c r="AB67" s="1" t="str">
        <f t="shared" si="81"/>
        <v>FLW</v>
      </c>
      <c r="AC67" t="s">
        <v>71</v>
      </c>
    </row>
    <row r="68" spans="1:35">
      <c r="A68" t="s">
        <v>45</v>
      </c>
      <c r="B68">
        <v>33.349645216540253</v>
      </c>
      <c r="C68">
        <v>20.904045684870908</v>
      </c>
      <c r="D68">
        <v>8.4745762711864412</v>
      </c>
      <c r="E68">
        <v>47.66055633893091</v>
      </c>
      <c r="F68">
        <v>37.769256794857334</v>
      </c>
      <c r="G68">
        <v>22.260273972602739</v>
      </c>
      <c r="P68">
        <f>G68/100*G54</f>
        <v>390</v>
      </c>
      <c r="AB68" s="1" t="str">
        <f t="shared" si="81"/>
        <v>XS</v>
      </c>
    </row>
    <row r="69" spans="1:35">
      <c r="A69" t="s">
        <v>46</v>
      </c>
      <c r="B69">
        <v>48.548387096774192</v>
      </c>
      <c r="C69">
        <v>46.372688477951634</v>
      </c>
      <c r="D69">
        <v>40.922190201729109</v>
      </c>
      <c r="E69">
        <v>44.844818516570228</v>
      </c>
      <c r="F69">
        <v>43.672773753728166</v>
      </c>
      <c r="G69">
        <v>38.674033149171272</v>
      </c>
      <c r="AB69" s="1" t="str">
        <f t="shared" si="81"/>
        <v>VG</v>
      </c>
      <c r="AC69" t="s">
        <v>71</v>
      </c>
      <c r="AF69" t="s">
        <v>71</v>
      </c>
      <c r="AI69" t="s">
        <v>71</v>
      </c>
    </row>
    <row r="70" spans="1:35">
      <c r="A70" t="s">
        <v>47</v>
      </c>
      <c r="B70">
        <v>68.584229390681003</v>
      </c>
      <c r="C70">
        <v>66.465149359886198</v>
      </c>
      <c r="D70">
        <v>61.383285302593663</v>
      </c>
      <c r="E70">
        <v>72.698579694897418</v>
      </c>
      <c r="F70">
        <v>71.580741371964208</v>
      </c>
      <c r="G70">
        <v>66.574585635359114</v>
      </c>
      <c r="I70">
        <f>(100-G70)/100*G54</f>
        <v>585.61325966850836</v>
      </c>
      <c r="P70">
        <f>G70/100*G54</f>
        <v>1166.3867403314916</v>
      </c>
      <c r="AB70" s="1" t="str">
        <f t="shared" si="81"/>
        <v>TW</v>
      </c>
      <c r="AI70" t="s">
        <v>71</v>
      </c>
    </row>
    <row r="71" spans="1:35">
      <c r="A71" t="s">
        <v>48</v>
      </c>
      <c r="AB71" s="1" t="str">
        <f t="shared" si="81"/>
        <v>YD</v>
      </c>
      <c r="AI71" t="s">
        <v>71</v>
      </c>
    </row>
    <row r="72" spans="1:35">
      <c r="AB72" s="1" t="str">
        <f t="shared" si="81"/>
        <v>CG</v>
      </c>
      <c r="AI72" t="s">
        <v>71</v>
      </c>
    </row>
    <row r="73" spans="1:35">
      <c r="AB73" s="1" t="str">
        <f t="shared" ref="AB73:AB75" si="82">AB34</f>
        <v>FH</v>
      </c>
      <c r="AF73" t="s">
        <v>71</v>
      </c>
      <c r="AI73" t="s">
        <v>71</v>
      </c>
    </row>
    <row r="74" spans="1:35">
      <c r="AB74" s="1" t="str">
        <f t="shared" si="82"/>
        <v>BK</v>
      </c>
      <c r="AI74" t="s">
        <v>71</v>
      </c>
    </row>
    <row r="75" spans="1:35">
      <c r="AB75" s="1" t="str">
        <f t="shared" si="82"/>
        <v xml:space="preserve">TABLE3_TESTS_01.XSLX  </v>
      </c>
    </row>
  </sheetData>
  <printOptions gridLines="1"/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74"/>
  <sheetViews>
    <sheetView topLeftCell="A4" workbookViewId="0">
      <selection activeCell="D4" sqref="D4:M37"/>
    </sheetView>
  </sheetViews>
  <sheetFormatPr defaultRowHeight="15"/>
  <sheetData>
    <row r="3" spans="1:39">
      <c r="S3" s="1" t="s">
        <v>77</v>
      </c>
      <c r="W3" s="1" t="s">
        <v>99</v>
      </c>
      <c r="AG3" s="1" t="s">
        <v>108</v>
      </c>
    </row>
    <row r="4" spans="1:39">
      <c r="E4" s="1" t="s">
        <v>113</v>
      </c>
      <c r="F4" s="1"/>
      <c r="G4" s="1" t="s">
        <v>114</v>
      </c>
      <c r="H4" s="1"/>
      <c r="I4" s="1"/>
      <c r="J4" s="1"/>
      <c r="K4" s="1"/>
      <c r="L4" s="1"/>
      <c r="AG4" s="1" t="s">
        <v>105</v>
      </c>
      <c r="AH4" s="1"/>
      <c r="AI4" s="1"/>
      <c r="AJ4" s="1"/>
      <c r="AK4" s="1" t="s">
        <v>107</v>
      </c>
      <c r="AL4" s="1"/>
      <c r="AM4" s="1"/>
    </row>
    <row r="5" spans="1:39">
      <c r="A5" t="str">
        <f>[1]Sheet1!A5</f>
        <v>Table 2:   Transition Probabilities for Sick Persons</v>
      </c>
      <c r="B5">
        <f>[1]Sheet1!B5</f>
        <v>0</v>
      </c>
      <c r="C5">
        <f>[1]Sheet1!C5</f>
        <v>0</v>
      </c>
      <c r="D5" s="1"/>
      <c r="E5">
        <v>1</v>
      </c>
      <c r="F5">
        <f>E5+1</f>
        <v>2</v>
      </c>
      <c r="G5">
        <f t="shared" ref="G5:M5" si="0">F5+1</f>
        <v>3</v>
      </c>
      <c r="H5">
        <f t="shared" si="0"/>
        <v>4</v>
      </c>
      <c r="I5">
        <f t="shared" si="0"/>
        <v>5</v>
      </c>
      <c r="J5">
        <f t="shared" si="0"/>
        <v>6</v>
      </c>
      <c r="K5">
        <f t="shared" si="0"/>
        <v>7</v>
      </c>
      <c r="L5">
        <f t="shared" si="0"/>
        <v>8</v>
      </c>
      <c r="M5">
        <f t="shared" si="0"/>
        <v>9</v>
      </c>
      <c r="N5">
        <f>[1]Sheet1!N5</f>
        <v>0</v>
      </c>
      <c r="O5" t="str">
        <f>[1]Sheet1!O5</f>
        <v># SICK</v>
      </c>
      <c r="T5" s="1" t="s">
        <v>78</v>
      </c>
      <c r="AA5" s="1" t="s">
        <v>86</v>
      </c>
      <c r="AB5" s="1"/>
      <c r="AC5" s="1"/>
      <c r="AD5" s="1"/>
      <c r="AG5" s="1"/>
      <c r="AH5" s="1"/>
      <c r="AI5" s="1"/>
      <c r="AJ5" s="1"/>
      <c r="AK5" s="1"/>
      <c r="AL5" s="1"/>
      <c r="AM5" s="1"/>
    </row>
    <row r="6" spans="1:39">
      <c r="A6" t="str">
        <f>[1]Sheet1!A6</f>
        <v xml:space="preserve"> </v>
      </c>
      <c r="B6" t="str">
        <f>[1]Sheet1!B6</f>
        <v xml:space="preserve"> </v>
      </c>
      <c r="C6" t="str">
        <f>[1]Sheet1!C6</f>
        <v xml:space="preserve"> </v>
      </c>
      <c r="D6" s="1" t="str">
        <f>[1]Sheet1!D6</f>
        <v xml:space="preserve"> </v>
      </c>
      <c r="E6" s="1" t="str">
        <f>[1]Sheet1!E6</f>
        <v>Young Old (65-74)</v>
      </c>
      <c r="F6" s="1"/>
      <c r="G6" s="1"/>
      <c r="H6" s="13" t="str">
        <f>[1]Sheet1!H6</f>
        <v>Old Old (75-84)</v>
      </c>
      <c r="I6" s="13"/>
      <c r="J6" s="13"/>
      <c r="K6" s="1" t="str">
        <f>[1]Sheet1!K6</f>
        <v>Oldest Old (85-94)</v>
      </c>
      <c r="L6" s="1"/>
      <c r="M6" s="1"/>
      <c r="N6">
        <f>[1]Sheet1!N6</f>
        <v>0</v>
      </c>
      <c r="O6" t="str">
        <f>[1]Sheet1!O6</f>
        <v>approximate N(variation by vars)</v>
      </c>
      <c r="T6" s="1" t="str">
        <f>E6</f>
        <v>Young Old (65-74)</v>
      </c>
      <c r="U6" s="1" t="str">
        <f>H6</f>
        <v>Old Old (75-84)</v>
      </c>
      <c r="V6" s="1" t="str">
        <f>K6</f>
        <v>Oldest Old (85-94)</v>
      </c>
      <c r="W6" s="1"/>
      <c r="X6" s="1"/>
      <c r="AB6" s="1" t="s">
        <v>81</v>
      </c>
      <c r="AG6" s="1"/>
      <c r="AH6" s="1" t="s">
        <v>106</v>
      </c>
      <c r="AI6" s="1"/>
      <c r="AJ6" s="1"/>
      <c r="AK6" s="1"/>
      <c r="AL6" s="1"/>
      <c r="AM6" s="1"/>
    </row>
    <row r="7" spans="1:39">
      <c r="A7">
        <f>[1]Sheet1!A7</f>
        <v>0</v>
      </c>
      <c r="B7">
        <f>[1]Sheet1!B7</f>
        <v>0</v>
      </c>
      <c r="C7">
        <f>[1]Sheet1!C7</f>
        <v>0</v>
      </c>
      <c r="D7" s="1" t="s">
        <v>110</v>
      </c>
      <c r="E7" s="1" t="str">
        <f>[1]Sheet1!E7</f>
        <v>P(H)</v>
      </c>
      <c r="F7" s="1" t="str">
        <f>[1]Sheet1!F7</f>
        <v>P(S)</v>
      </c>
      <c r="G7" s="1" t="str">
        <f>[1]Sheet1!G7</f>
        <v>P(D)</v>
      </c>
      <c r="H7" s="13" t="str">
        <f>[1]Sheet1!H7</f>
        <v>P(H)</v>
      </c>
      <c r="I7" s="13" t="str">
        <f>[1]Sheet1!I7</f>
        <v>P(S)</v>
      </c>
      <c r="J7" s="13" t="str">
        <f>[1]Sheet1!J7</f>
        <v>P(D)</v>
      </c>
      <c r="K7" s="1" t="str">
        <f>[1]Sheet1!K7</f>
        <v>P(H)</v>
      </c>
      <c r="L7" s="1" t="str">
        <f>[1]Sheet1!L7</f>
        <v>P(S)</v>
      </c>
      <c r="M7" s="1" t="str">
        <f>[1]Sheet1!M7</f>
        <v>P(D)</v>
      </c>
      <c r="N7">
        <f>[1]Sheet1!N7</f>
        <v>0</v>
      </c>
      <c r="O7" t="str">
        <f>[1]Sheet1!O7</f>
        <v xml:space="preserve">nsick(1) </v>
      </c>
      <c r="T7" s="1" t="str">
        <f t="shared" ref="T7:T34" si="1">E7</f>
        <v>P(H)</v>
      </c>
      <c r="U7" s="1" t="str">
        <f t="shared" ref="U7:U34" si="2">H7</f>
        <v>P(H)</v>
      </c>
      <c r="V7" s="1" t="str">
        <f t="shared" ref="V7:V34" si="3">K7</f>
        <v>P(H)</v>
      </c>
      <c r="W7" s="1" t="s">
        <v>83</v>
      </c>
      <c r="X7" s="1" t="s">
        <v>84</v>
      </c>
      <c r="Y7" s="1" t="s">
        <v>85</v>
      </c>
      <c r="Z7" s="10" t="s">
        <v>98</v>
      </c>
      <c r="AA7" s="2" t="s">
        <v>79</v>
      </c>
      <c r="AB7" s="2" t="s">
        <v>80</v>
      </c>
      <c r="AC7" s="2" t="s">
        <v>75</v>
      </c>
      <c r="AD7" s="2" t="s">
        <v>73</v>
      </c>
      <c r="AG7" s="1"/>
      <c r="AH7" s="1" t="str">
        <f t="shared" ref="AH7:AH8" si="4">T6</f>
        <v>Young Old (65-74)</v>
      </c>
      <c r="AI7" s="1" t="str">
        <f t="shared" ref="AI7:AI8" si="5">U6</f>
        <v>Old Old (75-84)</v>
      </c>
      <c r="AJ7" s="1" t="str">
        <f t="shared" ref="AJ7:AJ8" si="6">V6</f>
        <v>Oldest Old (85-94)</v>
      </c>
      <c r="AK7" s="1"/>
      <c r="AL7" s="1"/>
      <c r="AM7" s="1"/>
    </row>
    <row r="8" spans="1:39">
      <c r="A8" t="str">
        <f>[1]Sheet1!A8</f>
        <v>Sex</v>
      </c>
      <c r="B8" t="str">
        <f>[1]Sheet1!B8</f>
        <v>Female</v>
      </c>
      <c r="C8" t="str">
        <f>[1]Sheet1!C8</f>
        <v>TYPE SORTED ON YOUNG-OLD PROB_RECOVERY</v>
      </c>
      <c r="D8" s="1" t="str">
        <f>[1]Sheet1!D8</f>
        <v>HP</v>
      </c>
      <c r="E8" s="4">
        <f>Sheet1!E8</f>
        <v>0.91700169748950233</v>
      </c>
      <c r="F8" s="4">
        <f>Sheet1!F8</f>
        <v>7.5136245867953186E-2</v>
      </c>
      <c r="G8" s="4">
        <f>Sheet1!G8</f>
        <v>7.8620566425444474E-3</v>
      </c>
      <c r="H8" s="14">
        <f>Sheet1!H8</f>
        <v>0.87647759552826898</v>
      </c>
      <c r="I8" s="14">
        <f>Sheet1!I8</f>
        <v>0.1024466232933199</v>
      </c>
      <c r="J8" s="14">
        <f>Sheet1!J8</f>
        <v>2.1075781178411072E-2</v>
      </c>
      <c r="K8" s="4">
        <f>Sheet1!K8</f>
        <v>0.80420711974110037</v>
      </c>
      <c r="L8" s="4">
        <f>Sheet1!L8</f>
        <v>0.12998921251348436</v>
      </c>
      <c r="M8" s="4">
        <f>Sheet1!M8</f>
        <v>6.5803667745415323E-2</v>
      </c>
      <c r="N8" t="str">
        <f>[1]Sheet1!N8</f>
        <v>HP</v>
      </c>
      <c r="O8">
        <f>[1]Sheet1!O8</f>
        <v>1067.9999999999991</v>
      </c>
      <c r="S8" s="1" t="str">
        <f>N8</f>
        <v>HP</v>
      </c>
      <c r="T8" s="4">
        <f t="shared" si="1"/>
        <v>0.91700169748950233</v>
      </c>
      <c r="U8" s="4">
        <f t="shared" si="2"/>
        <v>0.87647759552826898</v>
      </c>
      <c r="V8" s="4">
        <f t="shared" si="3"/>
        <v>0.80420711974110037</v>
      </c>
      <c r="W8" s="4">
        <f>T8-U8</f>
        <v>4.052410196123335E-2</v>
      </c>
      <c r="X8" s="4">
        <f>U8-V8</f>
        <v>7.2270475787168609E-2</v>
      </c>
      <c r="Y8" s="4">
        <f>W8-X8</f>
        <v>-3.1746373825935259E-2</v>
      </c>
      <c r="Z8" s="9" t="s">
        <v>82</v>
      </c>
      <c r="AA8" s="4">
        <f>T8-T23</f>
        <v>3.2918400562168659E-2</v>
      </c>
      <c r="AB8" s="4">
        <f t="shared" ref="AB8:AC8" si="7">U8-U23</f>
        <v>2.6332744329954472E-2</v>
      </c>
      <c r="AC8" s="4">
        <f t="shared" si="7"/>
        <v>4.6694890530757927E-2</v>
      </c>
      <c r="AD8" s="8"/>
      <c r="AE8" s="1" t="str">
        <f t="shared" ref="AE8:AE34" si="8">S8</f>
        <v>HP</v>
      </c>
      <c r="AG8" s="1"/>
      <c r="AH8" s="1" t="str">
        <f t="shared" si="4"/>
        <v>P(H)</v>
      </c>
      <c r="AI8" s="1" t="str">
        <f t="shared" si="5"/>
        <v>P(H)</v>
      </c>
      <c r="AJ8" s="1" t="str">
        <f t="shared" si="6"/>
        <v>P(H)</v>
      </c>
      <c r="AK8" s="1" t="str">
        <f t="shared" ref="AK8" si="9">W7</f>
        <v>dif 70-80</v>
      </c>
      <c r="AL8" s="1" t="str">
        <f t="shared" ref="AL8" si="10">X7</f>
        <v>dif 80-90</v>
      </c>
      <c r="AM8" s="1" t="str">
        <f t="shared" ref="AM8" si="11">Y7</f>
        <v>dif-dif</v>
      </c>
    </row>
    <row r="9" spans="1:39">
      <c r="A9">
        <f>[1]Sheet1!A9</f>
        <v>0</v>
      </c>
      <c r="B9">
        <f>[1]Sheet1!B9</f>
        <v>0</v>
      </c>
      <c r="C9">
        <f>[1]Sheet1!C9</f>
        <v>0</v>
      </c>
      <c r="D9" s="1" t="str">
        <f>[1]Sheet1!D9</f>
        <v>BD</v>
      </c>
      <c r="E9" s="4">
        <f>Sheet1!E9</f>
        <v>0.94670819275023788</v>
      </c>
      <c r="F9" s="4">
        <f>Sheet1!F9</f>
        <v>4.4727052513193186E-2</v>
      </c>
      <c r="G9" s="4">
        <f>Sheet1!G9</f>
        <v>8.5647547365689074E-3</v>
      </c>
      <c r="H9" s="14">
        <f>Sheet1!H9</f>
        <v>0.92066259808195294</v>
      </c>
      <c r="I9" s="14">
        <f>Sheet1!I9</f>
        <v>5.7890148212728858E-2</v>
      </c>
      <c r="J9" s="14">
        <f>Sheet1!J9</f>
        <v>2.144725370531822E-2</v>
      </c>
      <c r="K9" s="4">
        <f>Sheet1!K9</f>
        <v>0.85794871794871796</v>
      </c>
      <c r="L9" s="4">
        <f>Sheet1!L9</f>
        <v>8.1538461538461532E-2</v>
      </c>
      <c r="M9" s="4">
        <f>Sheet1!M9</f>
        <v>6.051282051282051E-2</v>
      </c>
      <c r="N9" t="str">
        <f>[1]Sheet1!N9</f>
        <v>BD</v>
      </c>
      <c r="O9">
        <f>[1]Sheet1!O9</f>
        <v>701.99999999999966</v>
      </c>
      <c r="S9" s="1" t="str">
        <f t="shared" ref="S9:S34" si="12">N9</f>
        <v>BD</v>
      </c>
      <c r="T9" s="4">
        <f t="shared" si="1"/>
        <v>0.94670819275023788</v>
      </c>
      <c r="U9" s="4">
        <f t="shared" si="2"/>
        <v>0.92066259808195294</v>
      </c>
      <c r="V9" s="4">
        <f t="shared" si="3"/>
        <v>0.85794871794871796</v>
      </c>
      <c r="W9" s="4">
        <f t="shared" ref="W9:W34" si="13">T9-U9</f>
        <v>2.6045594668284933E-2</v>
      </c>
      <c r="X9" s="4">
        <f t="shared" ref="X9:X34" si="14">U9-V9</f>
        <v>6.2713880133234978E-2</v>
      </c>
      <c r="Y9" s="4">
        <f t="shared" ref="Y9:Y34" si="15">W9-X9</f>
        <v>-3.6668285464950046E-2</v>
      </c>
      <c r="Z9" s="9" t="s">
        <v>94</v>
      </c>
      <c r="AA9" s="4">
        <f t="shared" ref="AA9:AA19" si="16">T9-T24</f>
        <v>-6.25051468449489E-4</v>
      </c>
      <c r="AB9" s="4">
        <f t="shared" ref="AB9:AB19" si="17">U9-U24</f>
        <v>-6.1602787224557254E-4</v>
      </c>
      <c r="AC9" s="4">
        <f t="shared" ref="AC9:AC19" si="18">V9-V24</f>
        <v>2.1698717948717916E-2</v>
      </c>
      <c r="AD9" s="8" t="s">
        <v>74</v>
      </c>
      <c r="AE9" s="1" t="str">
        <f t="shared" si="8"/>
        <v>BD</v>
      </c>
      <c r="AG9" s="1" t="str">
        <f>D8</f>
        <v>HP</v>
      </c>
      <c r="AH9" s="4">
        <f>F8</f>
        <v>7.5136245867953186E-2</v>
      </c>
      <c r="AI9" s="4">
        <f>I8</f>
        <v>0.1024466232933199</v>
      </c>
      <c r="AJ9" s="4">
        <f>L8</f>
        <v>0.12998921251348436</v>
      </c>
      <c r="AK9" s="4">
        <f>AH9-AI9</f>
        <v>-2.7310377425366711E-2</v>
      </c>
      <c r="AL9" s="4">
        <f>AI9-AJ9</f>
        <v>-2.7542589220164462E-2</v>
      </c>
      <c r="AM9" s="4">
        <f>AK9-AL9</f>
        <v>2.3221179479775145E-4</v>
      </c>
    </row>
    <row r="10" spans="1:39">
      <c r="A10">
        <f>[1]Sheet1!A10</f>
        <v>0</v>
      </c>
      <c r="B10">
        <f>[1]Sheet1!B10</f>
        <v>0</v>
      </c>
      <c r="C10">
        <f>[1]Sheet1!C10</f>
        <v>0</v>
      </c>
      <c r="D10" s="1" t="str">
        <f>[1]Sheet1!D10</f>
        <v>SPL</v>
      </c>
      <c r="E10" s="4">
        <f>Sheet1!E10</f>
        <v>0.84872319793125739</v>
      </c>
      <c r="F10" s="4">
        <f>Sheet1!F10</f>
        <v>0.14459648744747333</v>
      </c>
      <c r="G10" s="4">
        <f>Sheet1!G10</f>
        <v>6.6803146212692597E-3</v>
      </c>
      <c r="H10" s="14">
        <f>Sheet1!H10</f>
        <v>0.80412252418240437</v>
      </c>
      <c r="I10" s="14">
        <f>Sheet1!I10</f>
        <v>0.17814371257485029</v>
      </c>
      <c r="J10" s="14">
        <f>Sheet1!J10</f>
        <v>1.7733763242745278E-2</v>
      </c>
      <c r="K10" s="4">
        <f>Sheet1!K10</f>
        <v>0.69738863287250386</v>
      </c>
      <c r="L10" s="4">
        <f>Sheet1!L10</f>
        <v>0.26574500768049153</v>
      </c>
      <c r="M10" s="4">
        <f>Sheet1!M10</f>
        <v>3.6866359447004608E-2</v>
      </c>
      <c r="N10" t="str">
        <f>[1]Sheet1!N10</f>
        <v>SPL</v>
      </c>
      <c r="O10">
        <f>[1]Sheet1!O10</f>
        <v>2980</v>
      </c>
      <c r="S10" s="1" t="str">
        <f t="shared" si="12"/>
        <v>SPL</v>
      </c>
      <c r="T10" s="4">
        <f t="shared" si="1"/>
        <v>0.84872319793125739</v>
      </c>
      <c r="U10" s="4">
        <f t="shared" si="2"/>
        <v>0.80412252418240437</v>
      </c>
      <c r="V10" s="4">
        <f t="shared" si="3"/>
        <v>0.69738863287250386</v>
      </c>
      <c r="W10" s="4">
        <f t="shared" si="13"/>
        <v>4.4600673748853015E-2</v>
      </c>
      <c r="X10" s="4">
        <f t="shared" si="14"/>
        <v>0.10673389130990052</v>
      </c>
      <c r="Y10" s="4">
        <f t="shared" si="15"/>
        <v>-6.2133217561047505E-2</v>
      </c>
      <c r="Z10" s="9" t="s">
        <v>82</v>
      </c>
      <c r="AA10" s="4">
        <f t="shared" si="16"/>
        <v>-1.1187856706607935E-2</v>
      </c>
      <c r="AB10" s="4">
        <f t="shared" si="17"/>
        <v>-1.2954306549888495E-2</v>
      </c>
      <c r="AC10" s="4">
        <f t="shared" si="18"/>
        <v>-1.4475773907157152E-2</v>
      </c>
      <c r="AD10" s="8" t="s">
        <v>87</v>
      </c>
      <c r="AE10" s="1" t="str">
        <f t="shared" si="8"/>
        <v>SPL</v>
      </c>
      <c r="AG10" s="1" t="str">
        <f t="shared" ref="AG10:AG34" si="19">D9</f>
        <v>BD</v>
      </c>
      <c r="AH10" s="4">
        <f t="shared" ref="AH10:AH36" si="20">F9</f>
        <v>4.4727052513193186E-2</v>
      </c>
      <c r="AI10" s="4">
        <f t="shared" ref="AI10:AI36" si="21">I9</f>
        <v>5.7890148212728858E-2</v>
      </c>
      <c r="AJ10" s="4">
        <f t="shared" ref="AJ10:AJ36" si="22">L9</f>
        <v>8.1538461538461532E-2</v>
      </c>
      <c r="AK10" s="4">
        <f t="shared" ref="AK10:AK38" si="23">AH10-AI10</f>
        <v>-1.3163095699535672E-2</v>
      </c>
      <c r="AL10" s="4">
        <f t="shared" ref="AL10:AL38" si="24">AI10-AJ10</f>
        <v>-2.3648313325732674E-2</v>
      </c>
      <c r="AM10" s="4">
        <f t="shared" ref="AM10:AM38" si="25">AK10-AL10</f>
        <v>1.0485217626197002E-2</v>
      </c>
    </row>
    <row r="11" spans="1:39">
      <c r="A11">
        <f>[1]Sheet1!A11</f>
        <v>0</v>
      </c>
      <c r="B11">
        <f>[1]Sheet1!B11</f>
        <v>0</v>
      </c>
      <c r="C11">
        <f>[1]Sheet1!C11</f>
        <v>0</v>
      </c>
      <c r="D11" s="1" t="str">
        <f>[1]Sheet1!D11</f>
        <v>DP</v>
      </c>
      <c r="E11" s="4">
        <f>Sheet1!E11</f>
        <v>0.88272986167615952</v>
      </c>
      <c r="F11" s="4">
        <f>Sheet1!F11</f>
        <v>0.10994711147274207</v>
      </c>
      <c r="G11" s="4">
        <f>Sheet1!G11</f>
        <v>7.3230268510984537E-3</v>
      </c>
      <c r="H11" s="14">
        <f>Sheet1!H11</f>
        <v>0.8435900228733253</v>
      </c>
      <c r="I11" s="14">
        <f>Sheet1!I11</f>
        <v>0.13963620520640452</v>
      </c>
      <c r="J11" s="14">
        <f>Sheet1!J11</f>
        <v>1.6773771920270124E-2</v>
      </c>
      <c r="K11" s="4">
        <f>Sheet1!K11</f>
        <v>0.76851851851851849</v>
      </c>
      <c r="L11" s="4">
        <f>Sheet1!L11</f>
        <v>0.19230769230769232</v>
      </c>
      <c r="M11" s="4">
        <f>Sheet1!M11</f>
        <v>3.9173789173789171E-2</v>
      </c>
      <c r="N11" t="str">
        <f>[1]Sheet1!N11</f>
        <v>DP</v>
      </c>
      <c r="O11">
        <f>[1]Sheet1!O11</f>
        <v>2428.9999999999995</v>
      </c>
      <c r="S11" s="1" t="str">
        <f t="shared" si="12"/>
        <v>DP</v>
      </c>
      <c r="T11" s="4">
        <f t="shared" si="1"/>
        <v>0.88272986167615952</v>
      </c>
      <c r="U11" s="4">
        <f t="shared" si="2"/>
        <v>0.8435900228733253</v>
      </c>
      <c r="V11" s="4">
        <f t="shared" si="3"/>
        <v>0.76851851851851849</v>
      </c>
      <c r="W11" s="4">
        <f t="shared" si="13"/>
        <v>3.9139838802834226E-2</v>
      </c>
      <c r="X11" s="4">
        <f t="shared" si="14"/>
        <v>7.5071504354806806E-2</v>
      </c>
      <c r="Y11" s="4">
        <f t="shared" si="15"/>
        <v>-3.593166555197258E-2</v>
      </c>
      <c r="Z11" s="9" t="s">
        <v>94</v>
      </c>
      <c r="AA11" s="4">
        <f t="shared" si="16"/>
        <v>-2.1969303892571235E-2</v>
      </c>
      <c r="AB11" s="4">
        <f t="shared" si="17"/>
        <v>-2.0896605919802025E-2</v>
      </c>
      <c r="AC11" s="4">
        <f t="shared" si="18"/>
        <v>5.043055928011686E-3</v>
      </c>
      <c r="AD11" s="8" t="s">
        <v>75</v>
      </c>
      <c r="AE11" s="1" t="str">
        <f t="shared" si="8"/>
        <v>DP</v>
      </c>
      <c r="AG11" s="1" t="str">
        <f t="shared" si="19"/>
        <v>SPL</v>
      </c>
      <c r="AH11" s="4">
        <f t="shared" si="20"/>
        <v>0.14459648744747333</v>
      </c>
      <c r="AI11" s="4">
        <f t="shared" si="21"/>
        <v>0.17814371257485029</v>
      </c>
      <c r="AJ11" s="4">
        <f t="shared" si="22"/>
        <v>0.26574500768049153</v>
      </c>
      <c r="AK11" s="4">
        <f t="shared" si="23"/>
        <v>-3.3547225127376956E-2</v>
      </c>
      <c r="AL11" s="4">
        <f t="shared" si="24"/>
        <v>-8.7601295105641241E-2</v>
      </c>
      <c r="AM11" s="4">
        <f t="shared" si="25"/>
        <v>5.4054069978264285E-2</v>
      </c>
    </row>
    <row r="12" spans="1:39">
      <c r="A12">
        <f>[1]Sheet1!A12</f>
        <v>0</v>
      </c>
      <c r="B12">
        <f>[1]Sheet1!B12</f>
        <v>0</v>
      </c>
      <c r="C12">
        <f>[1]Sheet1!C12</f>
        <v>0</v>
      </c>
      <c r="D12" s="1" t="str">
        <f>[1]Sheet1!D12</f>
        <v>XD</v>
      </c>
      <c r="E12" s="4">
        <f>Sheet1!E12</f>
        <v>0.90385706182643222</v>
      </c>
      <c r="F12" s="4">
        <f>Sheet1!F12</f>
        <v>8.9619965967101534E-2</v>
      </c>
      <c r="G12" s="4">
        <f>Sheet1!G12</f>
        <v>6.5229722064662505E-3</v>
      </c>
      <c r="H12" s="14">
        <f>Sheet1!H12</f>
        <v>0.84562552831783599</v>
      </c>
      <c r="I12" s="14">
        <f>Sheet1!I12</f>
        <v>0.13820794590025359</v>
      </c>
      <c r="J12" s="14">
        <f>Sheet1!J12</f>
        <v>1.6166525781910399E-2</v>
      </c>
      <c r="K12" s="4">
        <f>Sheet1!K12</f>
        <v>0.72190784155214227</v>
      </c>
      <c r="L12" s="4">
        <f>Sheet1!L12</f>
        <v>0.23848019401778497</v>
      </c>
      <c r="M12" s="4">
        <f>Sheet1!M12</f>
        <v>3.9611964430072755E-2</v>
      </c>
      <c r="N12" t="str">
        <f>[1]Sheet1!N12</f>
        <v>XD</v>
      </c>
      <c r="O12">
        <f>[1]Sheet1!O12</f>
        <v>1683.0000000000005</v>
      </c>
      <c r="S12" s="1" t="str">
        <f t="shared" si="12"/>
        <v>XD</v>
      </c>
      <c r="T12" s="4">
        <f t="shared" si="1"/>
        <v>0.90385706182643222</v>
      </c>
      <c r="U12" s="4">
        <f t="shared" si="2"/>
        <v>0.84562552831783599</v>
      </c>
      <c r="V12" s="4">
        <f t="shared" si="3"/>
        <v>0.72190784155214227</v>
      </c>
      <c r="W12" s="4">
        <f t="shared" si="13"/>
        <v>5.8231533508596223E-2</v>
      </c>
      <c r="X12" s="4">
        <f t="shared" si="14"/>
        <v>0.12371768676569372</v>
      </c>
      <c r="Y12" s="4">
        <f t="shared" si="15"/>
        <v>-6.5486153257097501E-2</v>
      </c>
      <c r="Z12" s="9" t="s">
        <v>82</v>
      </c>
      <c r="AA12" s="4">
        <f t="shared" si="16"/>
        <v>-1.6825240945422815E-2</v>
      </c>
      <c r="AB12" s="4">
        <f t="shared" si="17"/>
        <v>-1.8959225534611823E-2</v>
      </c>
      <c r="AC12" s="4">
        <f t="shared" si="18"/>
        <v>-2.7459247055452662E-2</v>
      </c>
      <c r="AD12" s="8" t="s">
        <v>75</v>
      </c>
      <c r="AE12" s="1" t="str">
        <f t="shared" si="8"/>
        <v>XD</v>
      </c>
      <c r="AG12" s="1" t="str">
        <f t="shared" si="19"/>
        <v>DP</v>
      </c>
      <c r="AH12" s="4">
        <f t="shared" si="20"/>
        <v>0.10994711147274207</v>
      </c>
      <c r="AI12" s="4">
        <f t="shared" si="21"/>
        <v>0.13963620520640452</v>
      </c>
      <c r="AJ12" s="4">
        <f t="shared" si="22"/>
        <v>0.19230769230769232</v>
      </c>
      <c r="AK12" s="4">
        <f t="shared" si="23"/>
        <v>-2.968909373366245E-2</v>
      </c>
      <c r="AL12" s="4">
        <f t="shared" si="24"/>
        <v>-5.2671487101287801E-2</v>
      </c>
      <c r="AM12" s="4">
        <f t="shared" si="25"/>
        <v>2.2982393367625351E-2</v>
      </c>
    </row>
    <row r="13" spans="1:39">
      <c r="A13">
        <f>[1]Sheet1!A13</f>
        <v>0</v>
      </c>
      <c r="B13">
        <f>[1]Sheet1!B13</f>
        <v>0</v>
      </c>
      <c r="C13">
        <f>[1]Sheet1!C13</f>
        <v>0</v>
      </c>
      <c r="D13" s="1" t="str">
        <f>[1]Sheet1!D13</f>
        <v>FLW</v>
      </c>
      <c r="E13" s="4">
        <f>Sheet1!E13</f>
        <v>0.95558244037331486</v>
      </c>
      <c r="F13" s="4">
        <f>Sheet1!F13</f>
        <v>3.6294503975112337E-2</v>
      </c>
      <c r="G13" s="4">
        <f>Sheet1!G13</f>
        <v>8.1230556515727616E-3</v>
      </c>
      <c r="H13" s="14">
        <f>Sheet1!H13</f>
        <v>0.92247171145686002</v>
      </c>
      <c r="I13" s="14">
        <f>Sheet1!I13</f>
        <v>5.7637906647807637E-2</v>
      </c>
      <c r="J13" s="14">
        <f>Sheet1!J13</f>
        <v>1.989038189533239E-2</v>
      </c>
      <c r="K13" s="4">
        <f>Sheet1!K13</f>
        <v>0.84978070175438591</v>
      </c>
      <c r="L13" s="4">
        <f>Sheet1!L13</f>
        <v>0.10526315789473684</v>
      </c>
      <c r="M13" s="4">
        <f>Sheet1!M13</f>
        <v>4.4956140350877194E-2</v>
      </c>
      <c r="N13" t="str">
        <f>[1]Sheet1!N13</f>
        <v>FLW</v>
      </c>
      <c r="O13">
        <f>[1]Sheet1!O13</f>
        <v>689</v>
      </c>
      <c r="S13" s="1" t="str">
        <f t="shared" si="12"/>
        <v>FLW</v>
      </c>
      <c r="T13" s="4">
        <f t="shared" si="1"/>
        <v>0.95558244037331486</v>
      </c>
      <c r="U13" s="4">
        <f t="shared" si="2"/>
        <v>0.92247171145686002</v>
      </c>
      <c r="V13" s="4">
        <f t="shared" si="3"/>
        <v>0.84978070175438591</v>
      </c>
      <c r="W13" s="4">
        <f t="shared" si="13"/>
        <v>3.3110728916454835E-2</v>
      </c>
      <c r="X13" s="4">
        <f t="shared" si="14"/>
        <v>7.2691009702474108E-2</v>
      </c>
      <c r="Y13" s="4">
        <f t="shared" si="15"/>
        <v>-3.9580280786019273E-2</v>
      </c>
      <c r="Z13" s="9" t="s">
        <v>94</v>
      </c>
      <c r="AA13" s="4">
        <f t="shared" si="16"/>
        <v>5.4748556503455559E-3</v>
      </c>
      <c r="AB13" s="4">
        <f t="shared" si="17"/>
        <v>6.9527739261172616E-3</v>
      </c>
      <c r="AC13" s="4">
        <f t="shared" si="18"/>
        <v>3.0447368421052556E-2</v>
      </c>
      <c r="AD13" s="8" t="s">
        <v>79</v>
      </c>
      <c r="AE13" s="1" t="str">
        <f t="shared" si="8"/>
        <v>FLW</v>
      </c>
      <c r="AG13" s="1" t="str">
        <f t="shared" si="19"/>
        <v>XD</v>
      </c>
      <c r="AH13" s="4">
        <f t="shared" si="20"/>
        <v>8.9619965967101534E-2</v>
      </c>
      <c r="AI13" s="4">
        <f t="shared" si="21"/>
        <v>0.13820794590025359</v>
      </c>
      <c r="AJ13" s="4">
        <f t="shared" si="22"/>
        <v>0.23848019401778497</v>
      </c>
      <c r="AK13" s="4">
        <f t="shared" si="23"/>
        <v>-4.8587979933152059E-2</v>
      </c>
      <c r="AL13" s="4">
        <f t="shared" si="24"/>
        <v>-0.10027224811753138</v>
      </c>
      <c r="AM13" s="4">
        <f t="shared" si="25"/>
        <v>5.1684268184379323E-2</v>
      </c>
    </row>
    <row r="14" spans="1:39">
      <c r="A14">
        <f>[1]Sheet1!A14</f>
        <v>0</v>
      </c>
      <c r="B14">
        <f>[1]Sheet1!B14</f>
        <v>0</v>
      </c>
      <c r="C14">
        <f>[1]Sheet1!C14</f>
        <v>0</v>
      </c>
      <c r="D14" s="1" t="str">
        <f>[1]Sheet1!D14</f>
        <v>XS</v>
      </c>
      <c r="E14" s="4">
        <f>Sheet1!E14</f>
        <v>0.82641737032569362</v>
      </c>
      <c r="F14" s="4">
        <f>Sheet1!F14</f>
        <v>0.16731001206272617</v>
      </c>
      <c r="G14" s="4">
        <f>Sheet1!G14</f>
        <v>6.2726176115802173E-3</v>
      </c>
      <c r="H14" s="14">
        <f>Sheet1!H14</f>
        <v>0.77030421434552054</v>
      </c>
      <c r="I14" s="14">
        <f>Sheet1!I14</f>
        <v>0.21392687691878315</v>
      </c>
      <c r="J14" s="14">
        <f>Sheet1!J14</f>
        <v>1.5768908735696342E-2</v>
      </c>
      <c r="K14" s="4">
        <f>Sheet1!K14</f>
        <v>0.66376496191512513</v>
      </c>
      <c r="L14" s="4">
        <f>Sheet1!L14</f>
        <v>0.30359085963003263</v>
      </c>
      <c r="M14" s="4">
        <f>Sheet1!M14</f>
        <v>3.2644178454842222E-2</v>
      </c>
      <c r="N14" t="str">
        <f>[1]Sheet1!N14</f>
        <v>XS</v>
      </c>
      <c r="O14">
        <f>[1]Sheet1!O14</f>
        <v>3971</v>
      </c>
      <c r="S14" s="1" t="str">
        <f t="shared" si="12"/>
        <v>XS</v>
      </c>
      <c r="T14" s="4">
        <f t="shared" si="1"/>
        <v>0.82641737032569362</v>
      </c>
      <c r="U14" s="4">
        <f t="shared" si="2"/>
        <v>0.77030421434552054</v>
      </c>
      <c r="V14" s="4">
        <f t="shared" si="3"/>
        <v>0.66376496191512513</v>
      </c>
      <c r="W14" s="4">
        <f t="shared" si="13"/>
        <v>5.6113155980173079E-2</v>
      </c>
      <c r="X14" s="4">
        <f t="shared" si="14"/>
        <v>0.10653925243039541</v>
      </c>
      <c r="Y14" s="4">
        <f t="shared" si="15"/>
        <v>-5.0426096450222335E-2</v>
      </c>
      <c r="Z14" s="9" t="s">
        <v>94</v>
      </c>
      <c r="AA14" s="4">
        <f t="shared" si="16"/>
        <v>-7.2401169510719621E-2</v>
      </c>
      <c r="AB14" s="4">
        <f t="shared" si="17"/>
        <v>-7.6752924420052993E-2</v>
      </c>
      <c r="AC14" s="4">
        <f t="shared" si="18"/>
        <v>-7.4226304460420778E-2</v>
      </c>
      <c r="AD14" s="8"/>
      <c r="AE14" s="1" t="str">
        <f t="shared" si="8"/>
        <v>XS</v>
      </c>
      <c r="AG14" s="1" t="str">
        <f t="shared" si="19"/>
        <v>FLW</v>
      </c>
      <c r="AH14" s="4">
        <f t="shared" si="20"/>
        <v>3.6294503975112337E-2</v>
      </c>
      <c r="AI14" s="4">
        <f t="shared" si="21"/>
        <v>5.7637906647807637E-2</v>
      </c>
      <c r="AJ14" s="4">
        <f t="shared" si="22"/>
        <v>0.10526315789473684</v>
      </c>
      <c r="AK14" s="4">
        <f t="shared" si="23"/>
        <v>-2.13434026726953E-2</v>
      </c>
      <c r="AL14" s="4">
        <f t="shared" si="24"/>
        <v>-4.76252512469292E-2</v>
      </c>
      <c r="AM14" s="4">
        <f t="shared" si="25"/>
        <v>2.62818485742339E-2</v>
      </c>
    </row>
    <row r="15" spans="1:39">
      <c r="A15">
        <f>[1]Sheet1!A15</f>
        <v>0</v>
      </c>
      <c r="B15">
        <f>[1]Sheet1!B15</f>
        <v>0</v>
      </c>
      <c r="C15">
        <f>[1]Sheet1!C15</f>
        <v>0</v>
      </c>
      <c r="D15" s="1" t="str">
        <f>[1]Sheet1!D15</f>
        <v>VG</v>
      </c>
      <c r="E15" s="4">
        <f>Sheet1!E15</f>
        <v>0.90176634645181286</v>
      </c>
      <c r="F15" s="4">
        <f>Sheet1!F15</f>
        <v>0.29573999840682397</v>
      </c>
      <c r="G15" s="4">
        <f>Sheet1!G15</f>
        <v>4.8548703646317526E-3</v>
      </c>
      <c r="H15" s="14">
        <f>Sheet1!H15</f>
        <v>0.8461276402452873</v>
      </c>
      <c r="I15" s="14">
        <f>Sheet1!I15</f>
        <v>0.36973930401004734</v>
      </c>
      <c r="J15" s="14">
        <f>Sheet1!J15</f>
        <v>1.4194867136043607E-2</v>
      </c>
      <c r="K15" s="4">
        <f>Sheet1!K15</f>
        <v>0.73036253776435045</v>
      </c>
      <c r="L15" s="4">
        <f>Sheet1!L15</f>
        <v>0.39494233944300577</v>
      </c>
      <c r="M15" s="4">
        <f>Sheet1!M15</f>
        <v>4.1540785498489427E-2</v>
      </c>
      <c r="N15" t="str">
        <f>[1]Sheet1!N15</f>
        <v>VG</v>
      </c>
      <c r="O15">
        <f>[1]Sheet1!O15</f>
        <v>2580.0000000000005</v>
      </c>
      <c r="S15" s="1" t="str">
        <f t="shared" si="12"/>
        <v>VG</v>
      </c>
      <c r="T15" s="4">
        <f t="shared" si="1"/>
        <v>0.90176634645181286</v>
      </c>
      <c r="U15" s="4">
        <f t="shared" si="2"/>
        <v>0.8461276402452873</v>
      </c>
      <c r="V15" s="4">
        <f t="shared" si="3"/>
        <v>0.73036253776435045</v>
      </c>
      <c r="W15" s="4">
        <f t="shared" si="13"/>
        <v>5.5638706206525557E-2</v>
      </c>
      <c r="X15" s="4">
        <f t="shared" si="14"/>
        <v>0.11576510248093685</v>
      </c>
      <c r="Y15" s="4">
        <f t="shared" si="15"/>
        <v>-6.0126396274411298E-2</v>
      </c>
      <c r="Z15" s="9" t="s">
        <v>82</v>
      </c>
      <c r="AA15" s="4">
        <f t="shared" si="16"/>
        <v>8.9435332509156806E-3</v>
      </c>
      <c r="AB15" s="4">
        <f t="shared" si="17"/>
        <v>7.0225222557072087E-3</v>
      </c>
      <c r="AC15" s="4">
        <f t="shared" si="18"/>
        <v>-1.6327665236532174E-2</v>
      </c>
      <c r="AD15" s="8" t="s">
        <v>88</v>
      </c>
      <c r="AE15" s="1" t="str">
        <f t="shared" si="8"/>
        <v>VG</v>
      </c>
      <c r="AG15" s="1" t="str">
        <f t="shared" si="19"/>
        <v>XS</v>
      </c>
      <c r="AH15" s="4">
        <f t="shared" si="20"/>
        <v>0.16731001206272617</v>
      </c>
      <c r="AI15" s="4">
        <f t="shared" si="21"/>
        <v>0.21392687691878315</v>
      </c>
      <c r="AJ15" s="4">
        <f t="shared" si="22"/>
        <v>0.30359085963003263</v>
      </c>
      <c r="AK15" s="4">
        <f t="shared" si="23"/>
        <v>-4.6616864856056983E-2</v>
      </c>
      <c r="AL15" s="4">
        <f t="shared" si="24"/>
        <v>-8.9663982711249479E-2</v>
      </c>
      <c r="AM15" s="4">
        <f t="shared" si="25"/>
        <v>4.3047117855192496E-2</v>
      </c>
    </row>
    <row r="16" spans="1:39">
      <c r="A16">
        <f>[1]Sheet1!A16</f>
        <v>0</v>
      </c>
      <c r="B16">
        <f>[1]Sheet1!B16</f>
        <v>0</v>
      </c>
      <c r="C16">
        <f>[1]Sheet1!C16</f>
        <v>0</v>
      </c>
      <c r="D16" s="1" t="str">
        <f>[1]Sheet1!D16</f>
        <v>TW</v>
      </c>
      <c r="E16" s="4">
        <f>Sheet1!E16</f>
        <v>0.82616964625332823</v>
      </c>
      <c r="F16" s="4">
        <f>Sheet1!F16</f>
        <v>0.1701534170153417</v>
      </c>
      <c r="G16" s="4">
        <f>Sheet1!G16</f>
        <v>3.6769367313300373E-3</v>
      </c>
      <c r="H16" s="14">
        <f>Sheet1!H16</f>
        <v>0.71668472372697722</v>
      </c>
      <c r="I16" s="14">
        <f>Sheet1!I16</f>
        <v>0.2724810400866739</v>
      </c>
      <c r="J16" s="14">
        <f>Sheet1!J16</f>
        <v>1.0834236186348862E-2</v>
      </c>
      <c r="K16" s="4">
        <f>Sheet1!K16</f>
        <v>0.53658536585365857</v>
      </c>
      <c r="L16" s="4">
        <f>Sheet1!L16</f>
        <v>0.45257452574525747</v>
      </c>
      <c r="M16" s="4">
        <f>Sheet1!M16</f>
        <v>1.0840108401084011E-2</v>
      </c>
      <c r="N16" t="str">
        <f>[1]Sheet1!N16</f>
        <v>TW</v>
      </c>
      <c r="O16">
        <f>[1]Sheet1!O16</f>
        <v>4373.9999999999991</v>
      </c>
      <c r="S16" s="1" t="str">
        <f t="shared" si="12"/>
        <v>TW</v>
      </c>
      <c r="T16" s="4">
        <f t="shared" si="1"/>
        <v>0.82616964625332823</v>
      </c>
      <c r="U16" s="4">
        <f t="shared" si="2"/>
        <v>0.71668472372697722</v>
      </c>
      <c r="V16" s="4">
        <f t="shared" si="3"/>
        <v>0.53658536585365857</v>
      </c>
      <c r="W16" s="4">
        <f t="shared" si="13"/>
        <v>0.109484922526351</v>
      </c>
      <c r="X16" s="4">
        <f t="shared" si="14"/>
        <v>0.18009935787331866</v>
      </c>
      <c r="Y16" s="4">
        <f t="shared" si="15"/>
        <v>-7.0614435346967652E-2</v>
      </c>
      <c r="Z16" s="9" t="s">
        <v>82</v>
      </c>
      <c r="AA16" s="4">
        <f t="shared" si="16"/>
        <v>-2.4003964857782889E-2</v>
      </c>
      <c r="AB16" s="4">
        <f t="shared" si="17"/>
        <v>-4.5641932667475738E-2</v>
      </c>
      <c r="AC16" s="4">
        <f t="shared" si="18"/>
        <v>-7.4843205574912863E-2</v>
      </c>
      <c r="AD16" s="8" t="s">
        <v>87</v>
      </c>
      <c r="AE16" s="1" t="str">
        <f t="shared" si="8"/>
        <v>TW</v>
      </c>
      <c r="AG16" s="1" t="str">
        <f t="shared" si="19"/>
        <v>VG</v>
      </c>
      <c r="AH16" s="4">
        <f t="shared" si="20"/>
        <v>0.29573999840682397</v>
      </c>
      <c r="AI16" s="4">
        <f t="shared" si="21"/>
        <v>0.36973930401004734</v>
      </c>
      <c r="AJ16" s="4">
        <f t="shared" si="22"/>
        <v>0.39494233944300577</v>
      </c>
      <c r="AK16" s="4">
        <f t="shared" si="23"/>
        <v>-7.3999305603223375E-2</v>
      </c>
      <c r="AL16" s="4">
        <f t="shared" si="24"/>
        <v>-2.5203035432958432E-2</v>
      </c>
      <c r="AM16" s="11">
        <f t="shared" si="25"/>
        <v>-4.8796270170264944E-2</v>
      </c>
    </row>
    <row r="17" spans="1:39">
      <c r="A17">
        <f>[1]Sheet1!A17</f>
        <v>0</v>
      </c>
      <c r="B17">
        <f>[1]Sheet1!B17</f>
        <v>0</v>
      </c>
      <c r="C17">
        <f>[1]Sheet1!C17</f>
        <v>0</v>
      </c>
      <c r="D17" s="1" t="str">
        <f>[1]Sheet1!D17</f>
        <v>YD</v>
      </c>
      <c r="E17" s="4">
        <f>Sheet1!E17</f>
        <v>0.84781374219193639</v>
      </c>
      <c r="F17" s="4">
        <f>Sheet1!F17</f>
        <v>0.14707552526973311</v>
      </c>
      <c r="G17" s="4">
        <f>Sheet1!G17</f>
        <v>5.1107325383304937E-3</v>
      </c>
      <c r="H17" s="14">
        <f>Sheet1!H17</f>
        <v>0.77199232666483986</v>
      </c>
      <c r="I17" s="14">
        <f>Sheet1!I17</f>
        <v>0.21129076459303919</v>
      </c>
      <c r="J17" s="14">
        <f>Sheet1!J17</f>
        <v>1.6716908742121128E-2</v>
      </c>
      <c r="K17" s="4">
        <f>Sheet1!K17</f>
        <v>0.60602549246813442</v>
      </c>
      <c r="L17" s="4">
        <f>Sheet1!L17</f>
        <v>0.34878331402085749</v>
      </c>
      <c r="M17" s="4">
        <f>Sheet1!M17</f>
        <v>4.5191193511008108E-2</v>
      </c>
      <c r="N17" t="str">
        <f>[1]Sheet1!N17</f>
        <v>YD</v>
      </c>
      <c r="O17">
        <f>[1]Sheet1!O17</f>
        <v>3456.0000000000005</v>
      </c>
      <c r="S17" s="1" t="str">
        <f t="shared" si="12"/>
        <v>YD</v>
      </c>
      <c r="T17" s="4">
        <f t="shared" si="1"/>
        <v>0.84781374219193639</v>
      </c>
      <c r="U17" s="4">
        <f t="shared" si="2"/>
        <v>0.77199232666483986</v>
      </c>
      <c r="V17" s="4">
        <f t="shared" si="3"/>
        <v>0.60602549246813442</v>
      </c>
      <c r="W17" s="4">
        <f t="shared" si="13"/>
        <v>7.5821415527096536E-2</v>
      </c>
      <c r="X17" s="4">
        <f t="shared" si="14"/>
        <v>0.16596683419670544</v>
      </c>
      <c r="Y17" s="4">
        <f t="shared" si="15"/>
        <v>-9.0145418669608901E-2</v>
      </c>
      <c r="Z17" s="9" t="s">
        <v>82</v>
      </c>
      <c r="AA17" s="4">
        <f t="shared" si="16"/>
        <v>-2.7146638156716585E-2</v>
      </c>
      <c r="AB17" s="4">
        <f t="shared" si="17"/>
        <v>-3.92770826516321E-2</v>
      </c>
      <c r="AC17" s="4">
        <f t="shared" si="18"/>
        <v>-3.5144361300144533E-2</v>
      </c>
      <c r="AD17" s="8" t="s">
        <v>89</v>
      </c>
      <c r="AE17" s="1" t="str">
        <f t="shared" si="8"/>
        <v>YD</v>
      </c>
      <c r="AG17" s="1" t="str">
        <f t="shared" si="19"/>
        <v>TW</v>
      </c>
      <c r="AH17" s="4">
        <f t="shared" si="20"/>
        <v>0.1701534170153417</v>
      </c>
      <c r="AI17" s="4">
        <f t="shared" si="21"/>
        <v>0.2724810400866739</v>
      </c>
      <c r="AJ17" s="4">
        <f t="shared" si="22"/>
        <v>0.45257452574525747</v>
      </c>
      <c r="AK17" s="4">
        <f t="shared" si="23"/>
        <v>-0.1023276230713322</v>
      </c>
      <c r="AL17" s="4">
        <f t="shared" si="24"/>
        <v>-0.18009348565858357</v>
      </c>
      <c r="AM17" s="4">
        <f t="shared" si="25"/>
        <v>7.7765862587251378E-2</v>
      </c>
    </row>
    <row r="18" spans="1:39">
      <c r="A18">
        <f>[1]Sheet1!A18</f>
        <v>0</v>
      </c>
      <c r="B18">
        <f>[1]Sheet1!B18</f>
        <v>0</v>
      </c>
      <c r="C18">
        <f>[1]Sheet1!C18</f>
        <v>0</v>
      </c>
      <c r="D18" s="1" t="str">
        <f>[1]Sheet1!D18</f>
        <v>CG</v>
      </c>
      <c r="E18" s="4">
        <f>Sheet1!E18</f>
        <v>0.86385084589711125</v>
      </c>
      <c r="F18" s="4">
        <f>Sheet1!F18</f>
        <v>0.12889860743468753</v>
      </c>
      <c r="G18" s="4">
        <f>Sheet1!G18</f>
        <v>7.2505466682011733E-3</v>
      </c>
      <c r="H18" s="14">
        <f>Sheet1!H18</f>
        <v>0.80594817432273258</v>
      </c>
      <c r="I18" s="14">
        <f>Sheet1!I18</f>
        <v>0.17991755005889282</v>
      </c>
      <c r="J18" s="14">
        <f>Sheet1!J18</f>
        <v>1.4134275618374558E-2</v>
      </c>
      <c r="K18" s="4">
        <f>Sheet1!K18</f>
        <v>0.66611295681063121</v>
      </c>
      <c r="L18" s="4">
        <f>Sheet1!L18</f>
        <v>0.29900332225913623</v>
      </c>
      <c r="M18" s="4">
        <f>Sheet1!M18</f>
        <v>3.4883720930232558E-2</v>
      </c>
      <c r="N18" t="str">
        <f>[1]Sheet1!N18</f>
        <v>CG</v>
      </c>
      <c r="O18">
        <f>[1]Sheet1!O18</f>
        <v>3571.9999999999995</v>
      </c>
      <c r="S18" s="1" t="str">
        <f t="shared" si="12"/>
        <v>CG</v>
      </c>
      <c r="T18" s="4">
        <f t="shared" si="1"/>
        <v>0.86385084589711125</v>
      </c>
      <c r="U18" s="4">
        <f t="shared" si="2"/>
        <v>0.80594817432273258</v>
      </c>
      <c r="V18" s="4">
        <f t="shared" si="3"/>
        <v>0.66611295681063121</v>
      </c>
      <c r="W18" s="4">
        <f t="shared" si="13"/>
        <v>5.7902671574378672E-2</v>
      </c>
      <c r="X18" s="4">
        <f t="shared" si="14"/>
        <v>0.13983521751210137</v>
      </c>
      <c r="Y18" s="4">
        <f t="shared" si="15"/>
        <v>-8.1932545937722701E-2</v>
      </c>
      <c r="Z18" s="9" t="s">
        <v>82</v>
      </c>
      <c r="AA18" s="4">
        <f t="shared" si="16"/>
        <v>3.3345602808455443E-2</v>
      </c>
      <c r="AB18" s="4">
        <f t="shared" si="17"/>
        <v>2.5999151383055419E-2</v>
      </c>
      <c r="AC18" s="4">
        <f t="shared" si="18"/>
        <v>4.8335179032853448E-2</v>
      </c>
      <c r="AD18" s="8" t="s">
        <v>89</v>
      </c>
      <c r="AE18" s="1" t="str">
        <f t="shared" si="8"/>
        <v>CG</v>
      </c>
      <c r="AG18" s="1" t="str">
        <f t="shared" si="19"/>
        <v>YD</v>
      </c>
      <c r="AH18" s="4">
        <f t="shared" si="20"/>
        <v>0.14707552526973311</v>
      </c>
      <c r="AI18" s="4">
        <f t="shared" si="21"/>
        <v>0.21129076459303919</v>
      </c>
      <c r="AJ18" s="4">
        <f t="shared" si="22"/>
        <v>0.34878331402085749</v>
      </c>
      <c r="AK18" s="4">
        <f t="shared" si="23"/>
        <v>-6.4215239323306084E-2</v>
      </c>
      <c r="AL18" s="4">
        <f t="shared" si="24"/>
        <v>-0.1374925494278183</v>
      </c>
      <c r="AM18" s="4">
        <f t="shared" si="25"/>
        <v>7.3277310104512217E-2</v>
      </c>
    </row>
    <row r="19" spans="1:39">
      <c r="A19">
        <f>[1]Sheet1!A19</f>
        <v>0</v>
      </c>
      <c r="B19">
        <f>[1]Sheet1!B19</f>
        <v>0</v>
      </c>
      <c r="C19">
        <f>[1]Sheet1!C19</f>
        <v>0</v>
      </c>
      <c r="D19" s="1" t="str">
        <f>[1]Sheet1!D19</f>
        <v>FH</v>
      </c>
      <c r="E19" s="4">
        <f>Sheet1!E19</f>
        <v>0.87064150943396224</v>
      </c>
      <c r="F19" s="4">
        <f>Sheet1!F19</f>
        <v>0.25227974197854913</v>
      </c>
      <c r="G19" s="4">
        <f>Sheet1!G19</f>
        <v>1.3886792452830189E-2</v>
      </c>
      <c r="H19" s="14">
        <f>Sheet1!H19</f>
        <v>0.85911099558097215</v>
      </c>
      <c r="I19" s="14">
        <f>Sheet1!I19</f>
        <v>0.27280311402619817</v>
      </c>
      <c r="J19" s="14">
        <f>Sheet1!J19</f>
        <v>2.83337665713543E-2</v>
      </c>
      <c r="K19" s="4">
        <f>Sheet1!K19</f>
        <v>0.79688658265381762</v>
      </c>
      <c r="L19" s="4">
        <f>Sheet1!L19</f>
        <v>0.31218501581337493</v>
      </c>
      <c r="M19" s="4">
        <f>Sheet1!M19</f>
        <v>8.4507042253521125E-2</v>
      </c>
      <c r="N19" t="str">
        <f>[1]Sheet1!N19</f>
        <v>FH</v>
      </c>
      <c r="O19">
        <f>[1]Sheet1!O19</f>
        <v>5636</v>
      </c>
      <c r="S19" s="1" t="str">
        <f t="shared" si="12"/>
        <v>FH</v>
      </c>
      <c r="T19" s="4">
        <f t="shared" si="1"/>
        <v>0.87064150943396224</v>
      </c>
      <c r="U19" s="4">
        <f t="shared" si="2"/>
        <v>0.85911099558097215</v>
      </c>
      <c r="V19" s="4">
        <f t="shared" si="3"/>
        <v>0.79688658265381762</v>
      </c>
      <c r="W19" s="4">
        <f t="shared" si="13"/>
        <v>1.1530513852990087E-2</v>
      </c>
      <c r="X19" s="4">
        <f t="shared" si="14"/>
        <v>6.2224412927154527E-2</v>
      </c>
      <c r="Y19" s="4">
        <f t="shared" si="15"/>
        <v>-5.0693899074164439E-2</v>
      </c>
      <c r="Z19" s="9" t="s">
        <v>94</v>
      </c>
      <c r="AA19" s="4">
        <f t="shared" si="16"/>
        <v>1.9692364835883991E-2</v>
      </c>
      <c r="AB19" s="4">
        <f t="shared" si="17"/>
        <v>1.3797695256574039E-2</v>
      </c>
      <c r="AC19" s="4">
        <f t="shared" si="18"/>
        <v>1.1621533237824777E-2</v>
      </c>
      <c r="AD19" s="8" t="s">
        <v>90</v>
      </c>
      <c r="AE19" s="1" t="str">
        <f t="shared" si="8"/>
        <v>FH</v>
      </c>
      <c r="AG19" s="1" t="str">
        <f t="shared" si="19"/>
        <v>CG</v>
      </c>
      <c r="AH19" s="4">
        <f t="shared" si="20"/>
        <v>0.12889860743468753</v>
      </c>
      <c r="AI19" s="4">
        <f t="shared" si="21"/>
        <v>0.17991755005889282</v>
      </c>
      <c r="AJ19" s="4">
        <f t="shared" si="22"/>
        <v>0.29900332225913623</v>
      </c>
      <c r="AK19" s="4">
        <f t="shared" si="23"/>
        <v>-5.1018942624205282E-2</v>
      </c>
      <c r="AL19" s="4">
        <f t="shared" si="24"/>
        <v>-0.11908577220024341</v>
      </c>
      <c r="AM19" s="4">
        <f t="shared" si="25"/>
        <v>6.8066829576038129E-2</v>
      </c>
    </row>
    <row r="20" spans="1:39">
      <c r="A20">
        <f>[1]Sheet1!A20</f>
        <v>0</v>
      </c>
      <c r="B20">
        <f>[1]Sheet1!B20</f>
        <v>0</v>
      </c>
      <c r="C20">
        <f>[1]Sheet1!C20</f>
        <v>0</v>
      </c>
      <c r="D20" s="1" t="str">
        <f>[1]Sheet1!D20</f>
        <v>BK</v>
      </c>
      <c r="E20" s="4">
        <f>Sheet1!E20</f>
        <v>0.64979212521398877</v>
      </c>
      <c r="F20" s="4">
        <f>Sheet1!F20</f>
        <v>1.288652758325619E-2</v>
      </c>
      <c r="G20" s="4">
        <f>Sheet1!G20</f>
        <v>1.9564685742235266E-3</v>
      </c>
      <c r="H20" s="14">
        <f>Sheet1!H20</f>
        <v>0.54559445940746443</v>
      </c>
      <c r="I20" s="14">
        <f>Sheet1!I20</f>
        <v>1.0503129489326805E-2</v>
      </c>
      <c r="J20" s="14">
        <f>Sheet1!J20</f>
        <v>7.310504040015391E-3</v>
      </c>
      <c r="K20" s="4">
        <f>Sheet1!K20</f>
        <v>0.48648648648648651</v>
      </c>
      <c r="L20" s="4">
        <f>Sheet1!L20</f>
        <v>2.7468284611141754E-2</v>
      </c>
      <c r="M20" s="4">
        <f>Sheet1!M20</f>
        <v>2.7027027027027029E-2</v>
      </c>
      <c r="N20" t="str">
        <f>[1]Sheet1!N20</f>
        <v>BK</v>
      </c>
      <c r="O20">
        <f>[1]Sheet1!O20</f>
        <v>8171.9999999999991</v>
      </c>
      <c r="S20" s="1" t="str">
        <f t="shared" si="12"/>
        <v>BK</v>
      </c>
      <c r="T20" s="4">
        <f t="shared" si="1"/>
        <v>0.64979212521398877</v>
      </c>
      <c r="U20" s="4">
        <f t="shared" si="2"/>
        <v>0.54559445940746443</v>
      </c>
      <c r="V20" s="4">
        <f t="shared" si="3"/>
        <v>0.48648648648648651</v>
      </c>
      <c r="W20" s="4">
        <f t="shared" si="13"/>
        <v>0.10419766580652434</v>
      </c>
      <c r="X20" s="4">
        <f t="shared" si="14"/>
        <v>5.9107972920977914E-2</v>
      </c>
      <c r="Y20" s="4">
        <f t="shared" si="15"/>
        <v>4.5089692885546429E-2</v>
      </c>
      <c r="Z20" s="9" t="s">
        <v>0</v>
      </c>
      <c r="AA20" s="4">
        <f>T20-T38</f>
        <v>0.64979212521398877</v>
      </c>
      <c r="AB20" s="4">
        <f>U20-U38</f>
        <v>0.54559445940746443</v>
      </c>
      <c r="AC20" s="4">
        <f>V20-V38</f>
        <v>0.48648648648648651</v>
      </c>
      <c r="AD20" s="8" t="s">
        <v>75</v>
      </c>
      <c r="AE20" s="1" t="str">
        <f t="shared" si="8"/>
        <v>BK</v>
      </c>
      <c r="AG20" s="1" t="str">
        <f t="shared" si="19"/>
        <v>FH</v>
      </c>
      <c r="AH20" s="4">
        <f t="shared" si="20"/>
        <v>0.25227974197854913</v>
      </c>
      <c r="AI20" s="4">
        <f t="shared" si="21"/>
        <v>0.27280311402619817</v>
      </c>
      <c r="AJ20" s="4">
        <f t="shared" si="22"/>
        <v>0.31218501581337493</v>
      </c>
      <c r="AK20" s="4">
        <f t="shared" si="23"/>
        <v>-2.0523372047649036E-2</v>
      </c>
      <c r="AL20" s="4">
        <f t="shared" si="24"/>
        <v>-3.9381901787176765E-2</v>
      </c>
      <c r="AM20" s="4">
        <f t="shared" si="25"/>
        <v>1.885852973952773E-2</v>
      </c>
    </row>
    <row r="21" spans="1:39">
      <c r="A21">
        <f>[1]Sheet1!A21</f>
        <v>0</v>
      </c>
      <c r="B21">
        <f>[1]Sheet1!B21</f>
        <v>0</v>
      </c>
      <c r="C21">
        <f>[1]Sheet1!C21</f>
        <v>0</v>
      </c>
      <c r="D21" s="1" t="str">
        <f>[2]Sheet2!E$20</f>
        <v>pain</v>
      </c>
      <c r="E21" s="4">
        <f>[2]Sheet2!F$20</f>
        <v>0.7</v>
      </c>
      <c r="F21" s="4">
        <f>[2]Sheet2!G$20</f>
        <v>0.28000000000000003</v>
      </c>
      <c r="G21" s="4">
        <f>[2]Sheet2!H$20</f>
        <v>0.02</v>
      </c>
      <c r="H21" s="14">
        <f>[2]Sheet2!I$20</f>
        <v>0.67</v>
      </c>
      <c r="I21" s="14">
        <f>[2]Sheet2!J$20</f>
        <v>0.28999999999999998</v>
      </c>
      <c r="J21" s="14">
        <f>[2]Sheet2!K$20</f>
        <v>0.04</v>
      </c>
      <c r="K21" s="4">
        <f>[2]Sheet2!L$20</f>
        <v>0.65</v>
      </c>
      <c r="L21" s="4">
        <f>[2]Sheet2!M$20</f>
        <v>0.24</v>
      </c>
      <c r="M21" s="4">
        <f>[2]Sheet2!N$20</f>
        <v>0.11</v>
      </c>
      <c r="O21">
        <f>[1]Sheet1!O21</f>
        <v>0</v>
      </c>
      <c r="S21" s="1"/>
      <c r="T21" s="4"/>
      <c r="U21" s="4"/>
      <c r="V21" s="4"/>
      <c r="W21" s="4"/>
      <c r="X21" s="4"/>
      <c r="Y21" s="4"/>
      <c r="Z21" s="9"/>
      <c r="AE21" s="1"/>
      <c r="AG21" s="1" t="str">
        <f t="shared" si="19"/>
        <v>BK</v>
      </c>
      <c r="AH21" s="4">
        <f t="shared" si="20"/>
        <v>1.288652758325619E-2</v>
      </c>
      <c r="AI21" s="4">
        <f t="shared" si="21"/>
        <v>1.0503129489326805E-2</v>
      </c>
      <c r="AJ21" s="4">
        <f t="shared" si="22"/>
        <v>2.7468284611141754E-2</v>
      </c>
      <c r="AK21" s="11">
        <f t="shared" si="23"/>
        <v>2.3833980939293852E-3</v>
      </c>
      <c r="AL21" s="4">
        <f t="shared" si="24"/>
        <v>-1.696515512181495E-2</v>
      </c>
      <c r="AM21" s="4">
        <f t="shared" si="25"/>
        <v>1.9348553215744337E-2</v>
      </c>
    </row>
    <row r="22" spans="1:39">
      <c r="A22">
        <f>[1]Sheet1!A22</f>
        <v>0</v>
      </c>
      <c r="B22">
        <f>[1]Sheet1!B22</f>
        <v>0</v>
      </c>
      <c r="C22">
        <f>[1]Sheet1!C22</f>
        <v>0</v>
      </c>
      <c r="D22" s="1" t="s">
        <v>111</v>
      </c>
      <c r="E22" s="4"/>
      <c r="F22" s="4"/>
      <c r="G22" s="4"/>
      <c r="H22" s="14"/>
      <c r="I22" s="14"/>
      <c r="J22" s="14"/>
      <c r="K22" s="4"/>
      <c r="L22" s="4"/>
      <c r="M22" s="4"/>
      <c r="N22">
        <f>[1]Sheet1!N22</f>
        <v>0</v>
      </c>
      <c r="O22">
        <f>[1]Sheet1!O22</f>
        <v>0</v>
      </c>
      <c r="S22" s="1"/>
      <c r="T22" s="4"/>
      <c r="U22" s="4"/>
      <c r="V22" s="4"/>
      <c r="W22" s="4"/>
      <c r="X22" s="4"/>
      <c r="Y22" s="4"/>
      <c r="Z22" s="9"/>
      <c r="AE22" s="1"/>
      <c r="AG22" s="1" t="str">
        <f t="shared" si="19"/>
        <v>pain</v>
      </c>
      <c r="AH22" s="4">
        <f t="shared" si="20"/>
        <v>0.28000000000000003</v>
      </c>
      <c r="AI22" s="4">
        <f t="shared" si="21"/>
        <v>0.28999999999999998</v>
      </c>
      <c r="AJ22" s="4">
        <f t="shared" si="22"/>
        <v>0.24</v>
      </c>
      <c r="AK22" s="4">
        <f t="shared" si="23"/>
        <v>-9.9999999999999534E-3</v>
      </c>
      <c r="AL22" s="11">
        <f t="shared" si="24"/>
        <v>4.9999999999999989E-2</v>
      </c>
      <c r="AM22" s="11">
        <f t="shared" si="25"/>
        <v>-5.9999999999999942E-2</v>
      </c>
    </row>
    <row r="23" spans="1:39">
      <c r="A23">
        <f>[1]Sheet1!A23</f>
        <v>0</v>
      </c>
      <c r="B23" t="str">
        <f>[1]Sheet1!B23</f>
        <v>Male</v>
      </c>
      <c r="C23" t="str">
        <f>[1]Sheet1!C23</f>
        <v>TYPE SORTED ON YOUNG-OLD PROB_RECOVERY</v>
      </c>
      <c r="D23" s="1" t="str">
        <f>[1]Sheet1!D23</f>
        <v>HP</v>
      </c>
      <c r="E23" s="4">
        <f>Sheet1!E23</f>
        <v>0.88408329692733367</v>
      </c>
      <c r="F23" s="4">
        <f>Sheet1!F23</f>
        <v>9.8150575214795394E-2</v>
      </c>
      <c r="G23" s="4">
        <f>Sheet1!G23</f>
        <v>1.7766127857870979E-2</v>
      </c>
      <c r="H23" s="14">
        <f>Sheet1!H23</f>
        <v>0.85014485119831451</v>
      </c>
      <c r="I23" s="14">
        <f>Sheet1!I23</f>
        <v>0.11640769028180142</v>
      </c>
      <c r="J23" s="14">
        <f>Sheet1!J23</f>
        <v>3.3447458519884121E-2</v>
      </c>
      <c r="K23" s="4">
        <f>Sheet1!K23</f>
        <v>0.75751222921034245</v>
      </c>
      <c r="L23" s="4">
        <f>Sheet1!L23</f>
        <v>0.15443745632424877</v>
      </c>
      <c r="M23" s="4">
        <f>Sheet1!M23</f>
        <v>8.8050314465408799E-2</v>
      </c>
      <c r="N23" t="str">
        <f>[1]Sheet1!N23</f>
        <v>HP</v>
      </c>
      <c r="O23">
        <f>[1]Sheet1!O23</f>
        <v>933.99999999999966</v>
      </c>
      <c r="S23" s="1" t="str">
        <f t="shared" si="12"/>
        <v>HP</v>
      </c>
      <c r="T23" s="4">
        <f t="shared" si="1"/>
        <v>0.88408329692733367</v>
      </c>
      <c r="U23" s="4">
        <f t="shared" si="2"/>
        <v>0.85014485119831451</v>
      </c>
      <c r="V23" s="4">
        <f t="shared" si="3"/>
        <v>0.75751222921034245</v>
      </c>
      <c r="W23" s="4">
        <f t="shared" si="13"/>
        <v>3.3938445729019162E-2</v>
      </c>
      <c r="X23" s="4">
        <f t="shared" si="14"/>
        <v>9.2632621987972064E-2</v>
      </c>
      <c r="Y23" s="4">
        <f t="shared" si="15"/>
        <v>-5.8694176258952901E-2</v>
      </c>
      <c r="Z23" s="9" t="s">
        <v>82</v>
      </c>
      <c r="AE23" s="1" t="str">
        <f t="shared" si="8"/>
        <v>HP</v>
      </c>
      <c r="AG23" s="1"/>
      <c r="AH23" s="4"/>
      <c r="AI23" s="4"/>
      <c r="AJ23" s="4"/>
      <c r="AK23" s="4"/>
      <c r="AL23" s="4"/>
      <c r="AM23" s="4"/>
    </row>
    <row r="24" spans="1:39">
      <c r="A24">
        <f>[1]Sheet1!A24</f>
        <v>0</v>
      </c>
      <c r="B24">
        <f>[1]Sheet1!B24</f>
        <v>0</v>
      </c>
      <c r="C24">
        <f>[1]Sheet1!C24</f>
        <v>0</v>
      </c>
      <c r="D24" s="1" t="str">
        <f>[1]Sheet1!D24</f>
        <v>BD</v>
      </c>
      <c r="E24" s="4">
        <f>Sheet1!E24</f>
        <v>0.94733324421868736</v>
      </c>
      <c r="F24" s="4">
        <f>Sheet1!F24</f>
        <v>3.2615960433097183E-2</v>
      </c>
      <c r="G24" s="4">
        <f>Sheet1!G24</f>
        <v>2.005079534821548E-2</v>
      </c>
      <c r="H24" s="14">
        <f>Sheet1!H24</f>
        <v>0.92127862595419852</v>
      </c>
      <c r="I24" s="14">
        <f>Sheet1!I24</f>
        <v>4.1984732824427481E-2</v>
      </c>
      <c r="J24" s="14">
        <f>Sheet1!J24</f>
        <v>3.6736641221374045E-2</v>
      </c>
      <c r="K24" s="4">
        <f>Sheet1!K24</f>
        <v>0.83625000000000005</v>
      </c>
      <c r="L24" s="4">
        <f>Sheet1!L24</f>
        <v>6.6250000000000003E-2</v>
      </c>
      <c r="M24" s="4">
        <f>Sheet1!M24</f>
        <v>9.7500000000000003E-2</v>
      </c>
      <c r="N24" t="str">
        <f>[1]Sheet1!N24</f>
        <v>BD</v>
      </c>
      <c r="O24">
        <f>[1]Sheet1!O24</f>
        <v>319.99999999999977</v>
      </c>
      <c r="S24" s="1" t="str">
        <f t="shared" si="12"/>
        <v>BD</v>
      </c>
      <c r="T24" s="4">
        <f t="shared" si="1"/>
        <v>0.94733324421868736</v>
      </c>
      <c r="U24" s="4">
        <f t="shared" si="2"/>
        <v>0.92127862595419852</v>
      </c>
      <c r="V24" s="4">
        <f t="shared" si="3"/>
        <v>0.83625000000000005</v>
      </c>
      <c r="W24" s="4">
        <f t="shared" si="13"/>
        <v>2.6054618264488849E-2</v>
      </c>
      <c r="X24" s="4">
        <f t="shared" si="14"/>
        <v>8.5028625954198467E-2</v>
      </c>
      <c r="Y24" s="4">
        <f t="shared" si="15"/>
        <v>-5.8974007689709618E-2</v>
      </c>
      <c r="Z24" s="9" t="s">
        <v>82</v>
      </c>
      <c r="AA24" s="9" t="s">
        <v>0</v>
      </c>
      <c r="AB24" t="s">
        <v>97</v>
      </c>
      <c r="AE24" s="1" t="str">
        <f t="shared" si="8"/>
        <v>BD</v>
      </c>
      <c r="AG24" s="1" t="str">
        <f t="shared" si="19"/>
        <v>HP</v>
      </c>
      <c r="AH24" s="4">
        <f t="shared" si="20"/>
        <v>9.8150575214795394E-2</v>
      </c>
      <c r="AI24" s="4">
        <f t="shared" si="21"/>
        <v>0.11640769028180142</v>
      </c>
      <c r="AJ24" s="4">
        <f t="shared" si="22"/>
        <v>0.15443745632424877</v>
      </c>
      <c r="AK24" s="4">
        <f t="shared" si="23"/>
        <v>-1.825711506700603E-2</v>
      </c>
      <c r="AL24" s="4">
        <f t="shared" si="24"/>
        <v>-3.8029766042447344E-2</v>
      </c>
      <c r="AM24" s="4">
        <f t="shared" si="25"/>
        <v>1.9772650975441314E-2</v>
      </c>
    </row>
    <row r="25" spans="1:39">
      <c r="A25">
        <f>[1]Sheet1!A25</f>
        <v>0</v>
      </c>
      <c r="B25">
        <f>[1]Sheet1!B25</f>
        <v>0</v>
      </c>
      <c r="C25">
        <f>[1]Sheet1!C25</f>
        <v>0</v>
      </c>
      <c r="D25" s="1" t="str">
        <f>[1]Sheet1!D25</f>
        <v>SPL</v>
      </c>
      <c r="E25" s="4">
        <f>Sheet1!E25</f>
        <v>0.85991105463786532</v>
      </c>
      <c r="F25" s="4">
        <f>Sheet1!F25</f>
        <v>0.12309402795425667</v>
      </c>
      <c r="G25" s="4">
        <f>Sheet1!G25</f>
        <v>1.6994917407878018E-2</v>
      </c>
      <c r="H25" s="14">
        <f>Sheet1!H25</f>
        <v>0.81707683073229287</v>
      </c>
      <c r="I25" s="14">
        <f>Sheet1!I25</f>
        <v>0.15471188475390157</v>
      </c>
      <c r="J25" s="14">
        <f>Sheet1!J25</f>
        <v>2.8211284513805522E-2</v>
      </c>
      <c r="K25" s="4">
        <f>Sheet1!K25</f>
        <v>0.71186440677966101</v>
      </c>
      <c r="L25" s="4">
        <f>Sheet1!L25</f>
        <v>0.21016949152542372</v>
      </c>
      <c r="M25" s="4">
        <f>Sheet1!M25</f>
        <v>7.796610169491526E-2</v>
      </c>
      <c r="N25" t="str">
        <f>[1]Sheet1!N25</f>
        <v>SPL</v>
      </c>
      <c r="O25">
        <f>[1]Sheet1!O25</f>
        <v>1504.9999999999998</v>
      </c>
      <c r="S25" s="1" t="str">
        <f t="shared" si="12"/>
        <v>SPL</v>
      </c>
      <c r="T25" s="4">
        <f t="shared" si="1"/>
        <v>0.85991105463786532</v>
      </c>
      <c r="U25" s="4">
        <f t="shared" si="2"/>
        <v>0.81707683073229287</v>
      </c>
      <c r="V25" s="4">
        <f t="shared" si="3"/>
        <v>0.71186440677966101</v>
      </c>
      <c r="W25" s="4">
        <f t="shared" si="13"/>
        <v>4.2834223905572455E-2</v>
      </c>
      <c r="X25" s="4">
        <f t="shared" si="14"/>
        <v>0.10521242395263186</v>
      </c>
      <c r="Y25" s="4">
        <f t="shared" si="15"/>
        <v>-6.2378200047059407E-2</v>
      </c>
      <c r="Z25" s="9" t="s">
        <v>82</v>
      </c>
      <c r="AA25" s="9" t="s">
        <v>79</v>
      </c>
      <c r="AB25" t="s">
        <v>92</v>
      </c>
      <c r="AC25" t="s">
        <v>28</v>
      </c>
      <c r="AE25" s="1" t="str">
        <f t="shared" si="8"/>
        <v>SPL</v>
      </c>
      <c r="AG25" s="1" t="str">
        <f t="shared" si="19"/>
        <v>BD</v>
      </c>
      <c r="AH25" s="4">
        <f t="shared" si="20"/>
        <v>3.2615960433097183E-2</v>
      </c>
      <c r="AI25" s="4">
        <f t="shared" si="21"/>
        <v>4.1984732824427481E-2</v>
      </c>
      <c r="AJ25" s="4">
        <f t="shared" si="22"/>
        <v>6.6250000000000003E-2</v>
      </c>
      <c r="AK25" s="4">
        <f t="shared" si="23"/>
        <v>-9.3687723913302989E-3</v>
      </c>
      <c r="AL25" s="4">
        <f t="shared" si="24"/>
        <v>-2.4265267175572522E-2</v>
      </c>
      <c r="AM25" s="4">
        <f t="shared" si="25"/>
        <v>1.4896494784242223E-2</v>
      </c>
    </row>
    <row r="26" spans="1:39">
      <c r="A26">
        <f>[1]Sheet1!A26</f>
        <v>0</v>
      </c>
      <c r="B26">
        <f>[1]Sheet1!B26</f>
        <v>0</v>
      </c>
      <c r="C26">
        <f>[1]Sheet1!C26</f>
        <v>0</v>
      </c>
      <c r="D26" s="1" t="str">
        <f>[1]Sheet1!D26</f>
        <v>DP</v>
      </c>
      <c r="E26" s="4">
        <f>Sheet1!E26</f>
        <v>0.90469916556873076</v>
      </c>
      <c r="F26" s="4">
        <f>Sheet1!F26</f>
        <v>7.8026643244034549E-2</v>
      </c>
      <c r="G26" s="4">
        <f>Sheet1!G26</f>
        <v>1.7274191187234667E-2</v>
      </c>
      <c r="H26" s="14">
        <f>Sheet1!H26</f>
        <v>0.86448662879312732</v>
      </c>
      <c r="I26" s="14">
        <f>Sheet1!I26</f>
        <v>0.10863239573229874</v>
      </c>
      <c r="J26" s="14">
        <f>Sheet1!J26</f>
        <v>2.6880975474573923E-2</v>
      </c>
      <c r="K26" s="4">
        <f>Sheet1!K26</f>
        <v>0.7634754625905068</v>
      </c>
      <c r="L26" s="4">
        <f>Sheet1!L26</f>
        <v>0.16251005631536605</v>
      </c>
      <c r="M26" s="4">
        <f>Sheet1!M26</f>
        <v>7.4014481094127116E-2</v>
      </c>
      <c r="N26" t="str">
        <f>[1]Sheet1!N26</f>
        <v>DP</v>
      </c>
      <c r="O26">
        <f>[1]Sheet1!O26</f>
        <v>970.00000000000045</v>
      </c>
      <c r="S26" s="1" t="str">
        <f t="shared" si="12"/>
        <v>DP</v>
      </c>
      <c r="T26" s="4">
        <f t="shared" si="1"/>
        <v>0.90469916556873076</v>
      </c>
      <c r="U26" s="4">
        <f t="shared" si="2"/>
        <v>0.86448662879312732</v>
      </c>
      <c r="V26" s="4">
        <f t="shared" si="3"/>
        <v>0.7634754625905068</v>
      </c>
      <c r="W26" s="4">
        <f t="shared" si="13"/>
        <v>4.0212536775603436E-2</v>
      </c>
      <c r="X26" s="4">
        <f t="shared" si="14"/>
        <v>0.10101116620262052</v>
      </c>
      <c r="Y26" s="4">
        <f t="shared" si="15"/>
        <v>-6.0798629427017081E-2</v>
      </c>
      <c r="Z26" s="9" t="s">
        <v>82</v>
      </c>
      <c r="AA26" s="9" t="s">
        <v>80</v>
      </c>
      <c r="AB26" t="s">
        <v>92</v>
      </c>
      <c r="AC26" t="s">
        <v>29</v>
      </c>
      <c r="AE26" s="1" t="str">
        <f t="shared" si="8"/>
        <v>DP</v>
      </c>
      <c r="AG26" s="1" t="str">
        <f t="shared" si="19"/>
        <v>SPL</v>
      </c>
      <c r="AH26" s="4">
        <f t="shared" si="20"/>
        <v>0.12309402795425667</v>
      </c>
      <c r="AI26" s="4">
        <f t="shared" si="21"/>
        <v>0.15471188475390157</v>
      </c>
      <c r="AJ26" s="4">
        <f t="shared" si="22"/>
        <v>0.21016949152542372</v>
      </c>
      <c r="AK26" s="4">
        <f t="shared" si="23"/>
        <v>-3.1617856799644906E-2</v>
      </c>
      <c r="AL26" s="4">
        <f t="shared" si="24"/>
        <v>-5.5457606771522144E-2</v>
      </c>
      <c r="AM26" s="4">
        <f t="shared" si="25"/>
        <v>2.3839749971877239E-2</v>
      </c>
    </row>
    <row r="27" spans="1:39">
      <c r="A27">
        <f>[1]Sheet1!A27</f>
        <v>0</v>
      </c>
      <c r="B27">
        <f>[1]Sheet1!B27</f>
        <v>0</v>
      </c>
      <c r="C27">
        <f>[1]Sheet1!C27</f>
        <v>0</v>
      </c>
      <c r="D27" s="1" t="str">
        <f>[1]Sheet1!D27</f>
        <v>XD</v>
      </c>
      <c r="E27" s="4">
        <f>Sheet1!E27</f>
        <v>0.92068230277185503</v>
      </c>
      <c r="F27" s="4">
        <f>Sheet1!F27</f>
        <v>6.2260127931769722E-2</v>
      </c>
      <c r="G27" s="4">
        <f>Sheet1!G27</f>
        <v>1.7057569296375266E-2</v>
      </c>
      <c r="H27" s="14">
        <f>Sheet1!H27</f>
        <v>0.86458475385244782</v>
      </c>
      <c r="I27" s="14">
        <f>Sheet1!I27</f>
        <v>0.10773216964407473</v>
      </c>
      <c r="J27" s="14">
        <f>Sheet1!J27</f>
        <v>2.7683076503477431E-2</v>
      </c>
      <c r="K27" s="4">
        <f>Sheet1!K27</f>
        <v>0.74936708860759493</v>
      </c>
      <c r="L27" s="4">
        <f>Sheet1!L27</f>
        <v>0.17890295358649788</v>
      </c>
      <c r="M27" s="4">
        <f>Sheet1!M27</f>
        <v>7.1729957805907171E-2</v>
      </c>
      <c r="N27" t="str">
        <f>[1]Sheet1!N27</f>
        <v>XD</v>
      </c>
      <c r="O27">
        <f>[1]Sheet1!O27</f>
        <v>765.99999999999977</v>
      </c>
      <c r="S27" s="1" t="str">
        <f t="shared" si="12"/>
        <v>XD</v>
      </c>
      <c r="T27" s="4">
        <f t="shared" si="1"/>
        <v>0.92068230277185503</v>
      </c>
      <c r="U27" s="4">
        <f t="shared" si="2"/>
        <v>0.86458475385244782</v>
      </c>
      <c r="V27" s="4">
        <f t="shared" si="3"/>
        <v>0.74936708860759493</v>
      </c>
      <c r="W27" s="4">
        <f t="shared" si="13"/>
        <v>5.6097548919407214E-2</v>
      </c>
      <c r="X27" s="4">
        <f t="shared" si="14"/>
        <v>0.11521766524485288</v>
      </c>
      <c r="Y27" s="4">
        <f t="shared" si="15"/>
        <v>-5.9120116325445671E-2</v>
      </c>
      <c r="Z27" s="9" t="s">
        <v>94</v>
      </c>
      <c r="AA27" s="9" t="s">
        <v>75</v>
      </c>
      <c r="AB27" t="s">
        <v>92</v>
      </c>
      <c r="AC27" t="s">
        <v>30</v>
      </c>
      <c r="AE27" s="1" t="str">
        <f t="shared" si="8"/>
        <v>XD</v>
      </c>
      <c r="AG27" s="1" t="str">
        <f t="shared" si="19"/>
        <v>DP</v>
      </c>
      <c r="AH27" s="4">
        <f t="shared" si="20"/>
        <v>7.8026643244034549E-2</v>
      </c>
      <c r="AI27" s="4">
        <f t="shared" si="21"/>
        <v>0.10863239573229874</v>
      </c>
      <c r="AJ27" s="4">
        <f t="shared" si="22"/>
        <v>0.16251005631536605</v>
      </c>
      <c r="AK27" s="4">
        <f t="shared" si="23"/>
        <v>-3.0605752488264193E-2</v>
      </c>
      <c r="AL27" s="4">
        <f t="shared" si="24"/>
        <v>-5.3877660583067311E-2</v>
      </c>
      <c r="AM27" s="4">
        <f t="shared" si="25"/>
        <v>2.3271908094803118E-2</v>
      </c>
    </row>
    <row r="28" spans="1:39">
      <c r="A28">
        <f>[1]Sheet1!A28</f>
        <v>0</v>
      </c>
      <c r="B28">
        <f>[1]Sheet1!B28</f>
        <v>0</v>
      </c>
      <c r="C28">
        <f>[1]Sheet1!C28</f>
        <v>0</v>
      </c>
      <c r="D28" s="1" t="str">
        <f>[1]Sheet1!D28</f>
        <v>FLW</v>
      </c>
      <c r="E28" s="4">
        <f>Sheet1!E28</f>
        <v>0.9501075847229693</v>
      </c>
      <c r="F28" s="4">
        <f>Sheet1!F28</f>
        <v>3.0930607853684778E-2</v>
      </c>
      <c r="G28" s="4">
        <f>Sheet1!G28</f>
        <v>1.8961807423345883E-2</v>
      </c>
      <c r="H28" s="14">
        <f>Sheet1!H28</f>
        <v>0.91551893753074276</v>
      </c>
      <c r="I28" s="14">
        <f>Sheet1!I28</f>
        <v>5.3369404820462374E-2</v>
      </c>
      <c r="J28" s="14">
        <f>Sheet1!J28</f>
        <v>3.1111657648794883E-2</v>
      </c>
      <c r="K28" s="4">
        <f>Sheet1!K28</f>
        <v>0.81933333333333336</v>
      </c>
      <c r="L28" s="4">
        <f>Sheet1!L28</f>
        <v>0.10066666666666667</v>
      </c>
      <c r="M28" s="4">
        <f>Sheet1!M28</f>
        <v>0.08</v>
      </c>
      <c r="N28" t="str">
        <f>[1]Sheet1!N28</f>
        <v>FLW</v>
      </c>
      <c r="O28">
        <f>[1]Sheet1!O28</f>
        <v>364.99999999999943</v>
      </c>
      <c r="S28" s="1" t="str">
        <f t="shared" si="12"/>
        <v>FLW</v>
      </c>
      <c r="T28" s="4">
        <f t="shared" si="1"/>
        <v>0.9501075847229693</v>
      </c>
      <c r="U28" s="4">
        <f t="shared" si="2"/>
        <v>0.91551893753074276</v>
      </c>
      <c r="V28" s="4">
        <f t="shared" si="3"/>
        <v>0.81933333333333336</v>
      </c>
      <c r="W28" s="4">
        <f t="shared" si="13"/>
        <v>3.458864719222654E-2</v>
      </c>
      <c r="X28" s="4">
        <f t="shared" si="14"/>
        <v>9.6185604197409402E-2</v>
      </c>
      <c r="Y28" s="4">
        <f t="shared" si="15"/>
        <v>-6.1596957005182862E-2</v>
      </c>
      <c r="Z28" s="9" t="s">
        <v>82</v>
      </c>
      <c r="AA28" s="9" t="s">
        <v>76</v>
      </c>
      <c r="AB28" t="s">
        <v>93</v>
      </c>
      <c r="AC28" t="s">
        <v>28</v>
      </c>
      <c r="AE28" s="1" t="str">
        <f t="shared" si="8"/>
        <v>FLW</v>
      </c>
      <c r="AG28" s="1" t="str">
        <f t="shared" si="19"/>
        <v>XD</v>
      </c>
      <c r="AH28" s="4">
        <f t="shared" si="20"/>
        <v>6.2260127931769722E-2</v>
      </c>
      <c r="AI28" s="4">
        <f t="shared" si="21"/>
        <v>0.10773216964407473</v>
      </c>
      <c r="AJ28" s="4">
        <f t="shared" si="22"/>
        <v>0.17890295358649788</v>
      </c>
      <c r="AK28" s="4">
        <f t="shared" si="23"/>
        <v>-4.5472041712305004E-2</v>
      </c>
      <c r="AL28" s="4">
        <f t="shared" si="24"/>
        <v>-7.1170783942423155E-2</v>
      </c>
      <c r="AM28" s="4">
        <f t="shared" si="25"/>
        <v>2.569874223011815E-2</v>
      </c>
    </row>
    <row r="29" spans="1:39">
      <c r="A29">
        <f>[1]Sheet1!A29</f>
        <v>0</v>
      </c>
      <c r="B29">
        <f>[1]Sheet1!B29</f>
        <v>0</v>
      </c>
      <c r="C29">
        <f>[1]Sheet1!C29</f>
        <v>0</v>
      </c>
      <c r="D29" s="1" t="str">
        <f>[1]Sheet1!D29</f>
        <v>XS</v>
      </c>
      <c r="E29" s="4">
        <f>Sheet1!E29</f>
        <v>0.89881853983641324</v>
      </c>
      <c r="F29" s="4">
        <f>Sheet1!F29</f>
        <v>8.3005149954559224E-2</v>
      </c>
      <c r="G29" s="4">
        <f>Sheet1!G29</f>
        <v>1.8176310209027567E-2</v>
      </c>
      <c r="H29" s="14">
        <f>Sheet1!H29</f>
        <v>0.84705713876557354</v>
      </c>
      <c r="I29" s="14">
        <f>Sheet1!I29</f>
        <v>0.12430187598453386</v>
      </c>
      <c r="J29" s="14">
        <f>Sheet1!J29</f>
        <v>2.8640985249892597E-2</v>
      </c>
      <c r="K29" s="4">
        <f>Sheet1!K29</f>
        <v>0.73799126637554591</v>
      </c>
      <c r="L29" s="4">
        <f>Sheet1!L29</f>
        <v>0.19825327510917032</v>
      </c>
      <c r="M29" s="4">
        <f>Sheet1!M29</f>
        <v>6.3755458515283844E-2</v>
      </c>
      <c r="N29" t="str">
        <f>[1]Sheet1!N29</f>
        <v>XS</v>
      </c>
      <c r="O29">
        <f>[1]Sheet1!O29</f>
        <v>1198.9999999999998</v>
      </c>
      <c r="S29" s="1" t="str">
        <f t="shared" si="12"/>
        <v>XS</v>
      </c>
      <c r="T29" s="4">
        <f t="shared" si="1"/>
        <v>0.89881853983641324</v>
      </c>
      <c r="U29" s="4">
        <f t="shared" si="2"/>
        <v>0.84705713876557354</v>
      </c>
      <c r="V29" s="4">
        <f t="shared" si="3"/>
        <v>0.73799126637554591</v>
      </c>
      <c r="W29" s="4">
        <f t="shared" si="13"/>
        <v>5.1761401070839708E-2</v>
      </c>
      <c r="X29" s="4">
        <f t="shared" si="14"/>
        <v>0.10906587239002763</v>
      </c>
      <c r="Y29" s="4">
        <f t="shared" si="15"/>
        <v>-5.7304471319187922E-2</v>
      </c>
      <c r="Z29" s="9" t="s">
        <v>94</v>
      </c>
      <c r="AA29" s="9" t="s">
        <v>91</v>
      </c>
      <c r="AB29" t="s">
        <v>93</v>
      </c>
      <c r="AC29" t="s">
        <v>29</v>
      </c>
      <c r="AE29" s="1" t="str">
        <f t="shared" si="8"/>
        <v>XS</v>
      </c>
      <c r="AG29" s="1" t="str">
        <f t="shared" si="19"/>
        <v>FLW</v>
      </c>
      <c r="AH29" s="4">
        <f t="shared" si="20"/>
        <v>3.0930607853684778E-2</v>
      </c>
      <c r="AI29" s="4">
        <f t="shared" si="21"/>
        <v>5.3369404820462374E-2</v>
      </c>
      <c r="AJ29" s="4">
        <f t="shared" si="22"/>
        <v>0.10066666666666667</v>
      </c>
      <c r="AK29" s="4">
        <f t="shared" si="23"/>
        <v>-2.2438796966777596E-2</v>
      </c>
      <c r="AL29" s="4">
        <f t="shared" si="24"/>
        <v>-4.7297261846204294E-2</v>
      </c>
      <c r="AM29" s="4">
        <f t="shared" si="25"/>
        <v>2.4858464879426698E-2</v>
      </c>
    </row>
    <row r="30" spans="1:39">
      <c r="A30">
        <f>[1]Sheet1!A30</f>
        <v>0</v>
      </c>
      <c r="B30">
        <f>[1]Sheet1!B30</f>
        <v>0</v>
      </c>
      <c r="C30">
        <f>[1]Sheet1!C30</f>
        <v>0</v>
      </c>
      <c r="D30" s="1" t="str">
        <f>[1]Sheet1!D30</f>
        <v>VG</v>
      </c>
      <c r="E30" s="4">
        <f>Sheet1!E30</f>
        <v>0.89282281320089718</v>
      </c>
      <c r="F30" s="4">
        <f>Sheet1!F30</f>
        <v>0.34974998598264251</v>
      </c>
      <c r="G30" s="4">
        <f>Sheet1!G30</f>
        <v>1.2335789810958026E-2</v>
      </c>
      <c r="H30" s="14">
        <f>Sheet1!H30</f>
        <v>0.8391051179895801</v>
      </c>
      <c r="I30" s="14">
        <f>Sheet1!I30</f>
        <v>0.34299891486625739</v>
      </c>
      <c r="J30" s="14">
        <f>Sheet1!J30</f>
        <v>2.4823781795893351E-2</v>
      </c>
      <c r="K30" s="4">
        <f>Sheet1!K30</f>
        <v>0.74669020300088262</v>
      </c>
      <c r="L30" s="4">
        <f>Sheet1!L30</f>
        <v>0.4459399823477494</v>
      </c>
      <c r="M30" s="4">
        <f>Sheet1!M30</f>
        <v>6.4430714916151807E-2</v>
      </c>
      <c r="N30" t="str">
        <f>[1]Sheet1!N30</f>
        <v>VG</v>
      </c>
      <c r="O30">
        <f>[1]Sheet1!O30</f>
        <v>1559.0000000000005</v>
      </c>
      <c r="S30" s="1" t="str">
        <f t="shared" si="12"/>
        <v>VG</v>
      </c>
      <c r="T30" s="4">
        <f t="shared" si="1"/>
        <v>0.89282281320089718</v>
      </c>
      <c r="U30" s="4">
        <f t="shared" si="2"/>
        <v>0.8391051179895801</v>
      </c>
      <c r="V30" s="4">
        <f t="shared" si="3"/>
        <v>0.74669020300088262</v>
      </c>
      <c r="W30" s="4">
        <f t="shared" si="13"/>
        <v>5.3717695211317085E-2</v>
      </c>
      <c r="X30" s="4">
        <f t="shared" si="14"/>
        <v>9.2414914988697472E-2</v>
      </c>
      <c r="Y30" s="4">
        <f t="shared" si="15"/>
        <v>-3.8697219777380387E-2</v>
      </c>
      <c r="Z30" s="9" t="s">
        <v>82</v>
      </c>
      <c r="AA30" s="9" t="s">
        <v>89</v>
      </c>
      <c r="AB30" t="s">
        <v>93</v>
      </c>
      <c r="AC30" t="s">
        <v>30</v>
      </c>
      <c r="AE30" s="1" t="str">
        <f t="shared" si="8"/>
        <v>VG</v>
      </c>
      <c r="AG30" s="1" t="str">
        <f t="shared" si="19"/>
        <v>XS</v>
      </c>
      <c r="AH30" s="4">
        <f t="shared" si="20"/>
        <v>8.3005149954559224E-2</v>
      </c>
      <c r="AI30" s="4">
        <f t="shared" si="21"/>
        <v>0.12430187598453386</v>
      </c>
      <c r="AJ30" s="4">
        <f t="shared" si="22"/>
        <v>0.19825327510917032</v>
      </c>
      <c r="AK30" s="4">
        <f t="shared" si="23"/>
        <v>-4.129672602997464E-2</v>
      </c>
      <c r="AL30" s="4">
        <f t="shared" si="24"/>
        <v>-7.3951399124636455E-2</v>
      </c>
      <c r="AM30" s="4">
        <f t="shared" si="25"/>
        <v>3.2654673094661815E-2</v>
      </c>
    </row>
    <row r="31" spans="1:39">
      <c r="A31">
        <f>[1]Sheet1!A31</f>
        <v>0</v>
      </c>
      <c r="B31">
        <f>[1]Sheet1!B31</f>
        <v>0</v>
      </c>
      <c r="C31">
        <f>[1]Sheet1!C31</f>
        <v>0</v>
      </c>
      <c r="D31" s="1" t="str">
        <f>[1]Sheet1!D31</f>
        <v>TW</v>
      </c>
      <c r="E31" s="4">
        <f>Sheet1!E31</f>
        <v>0.85017361111111112</v>
      </c>
      <c r="F31" s="4">
        <f>Sheet1!F31</f>
        <v>0.13420138888888888</v>
      </c>
      <c r="G31" s="4">
        <f>Sheet1!G31</f>
        <v>1.5625E-2</v>
      </c>
      <c r="H31" s="14">
        <f>Sheet1!H31</f>
        <v>0.76232665639445296</v>
      </c>
      <c r="I31" s="14">
        <f>Sheet1!I31</f>
        <v>0.21571648690292758</v>
      </c>
      <c r="J31" s="14">
        <f>Sheet1!J31</f>
        <v>2.1956856702619414E-2</v>
      </c>
      <c r="K31" s="4">
        <f>Sheet1!K31</f>
        <v>0.61142857142857143</v>
      </c>
      <c r="L31" s="4">
        <f>Sheet1!L31</f>
        <v>0.34285714285714286</v>
      </c>
      <c r="M31" s="4">
        <f>Sheet1!M31</f>
        <v>4.5714285714285714E-2</v>
      </c>
      <c r="N31" t="str">
        <f>[1]Sheet1!N31</f>
        <v>TW</v>
      </c>
      <c r="O31">
        <f>[1]Sheet1!O31</f>
        <v>2041.0000000000002</v>
      </c>
      <c r="S31" s="1" t="str">
        <f t="shared" si="12"/>
        <v>TW</v>
      </c>
      <c r="T31" s="4">
        <f t="shared" si="1"/>
        <v>0.85017361111111112</v>
      </c>
      <c r="U31" s="4">
        <f t="shared" si="2"/>
        <v>0.76232665639445296</v>
      </c>
      <c r="V31" s="4">
        <f t="shared" si="3"/>
        <v>0.61142857142857143</v>
      </c>
      <c r="W31" s="4">
        <f t="shared" si="13"/>
        <v>8.7846954716658154E-2</v>
      </c>
      <c r="X31" s="4">
        <f t="shared" si="14"/>
        <v>0.15089808496588153</v>
      </c>
      <c r="Y31" s="4">
        <f t="shared" si="15"/>
        <v>-6.3051130249223375E-2</v>
      </c>
      <c r="Z31" s="9" t="s">
        <v>82</v>
      </c>
      <c r="AA31" s="9" t="s">
        <v>82</v>
      </c>
      <c r="AB31" t="s">
        <v>95</v>
      </c>
      <c r="AE31" s="1" t="str">
        <f t="shared" si="8"/>
        <v>TW</v>
      </c>
      <c r="AG31" s="1" t="str">
        <f t="shared" si="19"/>
        <v>VG</v>
      </c>
      <c r="AH31" s="4">
        <f t="shared" si="20"/>
        <v>0.34974998598264251</v>
      </c>
      <c r="AI31" s="4">
        <f t="shared" si="21"/>
        <v>0.34299891486625739</v>
      </c>
      <c r="AJ31" s="4">
        <f t="shared" si="22"/>
        <v>0.4459399823477494</v>
      </c>
      <c r="AK31" s="4">
        <f t="shared" si="23"/>
        <v>6.7510711163851211E-3</v>
      </c>
      <c r="AL31" s="4">
        <f t="shared" si="24"/>
        <v>-0.10294106748149201</v>
      </c>
      <c r="AM31" s="4">
        <f t="shared" si="25"/>
        <v>0.10969213859787713</v>
      </c>
    </row>
    <row r="32" spans="1:39">
      <c r="A32">
        <f>[1]Sheet1!A32</f>
        <v>0</v>
      </c>
      <c r="B32">
        <f>[1]Sheet1!B32</f>
        <v>0</v>
      </c>
      <c r="C32">
        <f>[1]Sheet1!C32</f>
        <v>0</v>
      </c>
      <c r="D32" s="1" t="str">
        <f>[1]Sheet1!D32</f>
        <v>YD</v>
      </c>
      <c r="E32" s="4">
        <f>Sheet1!E32</f>
        <v>0.87496038034865298</v>
      </c>
      <c r="F32" s="4">
        <f>Sheet1!F32</f>
        <v>0.11125198098256735</v>
      </c>
      <c r="G32" s="4">
        <f>Sheet1!G32</f>
        <v>1.3787638668779715E-2</v>
      </c>
      <c r="H32" s="14">
        <f>Sheet1!H32</f>
        <v>0.81126940931647196</v>
      </c>
      <c r="I32" s="14">
        <f>Sheet1!I32</f>
        <v>0.16455898831439092</v>
      </c>
      <c r="J32" s="14">
        <f>Sheet1!J32</f>
        <v>2.4171602369137186E-2</v>
      </c>
      <c r="K32" s="4">
        <f>Sheet1!K32</f>
        <v>0.64116985376827895</v>
      </c>
      <c r="L32" s="4">
        <f>Sheet1!L32</f>
        <v>0.29808773903262092</v>
      </c>
      <c r="M32" s="4">
        <f>Sheet1!M32</f>
        <v>6.074240719910011E-2</v>
      </c>
      <c r="N32" t="str">
        <f>[1]Sheet1!N32</f>
        <v>YD</v>
      </c>
      <c r="O32">
        <f>[1]Sheet1!O32</f>
        <v>1490.9999999999998</v>
      </c>
      <c r="S32" s="1" t="str">
        <f t="shared" si="12"/>
        <v>YD</v>
      </c>
      <c r="T32" s="4">
        <f t="shared" si="1"/>
        <v>0.87496038034865298</v>
      </c>
      <c r="U32" s="4">
        <f t="shared" si="2"/>
        <v>0.81126940931647196</v>
      </c>
      <c r="V32" s="4">
        <f t="shared" si="3"/>
        <v>0.64116985376827895</v>
      </c>
      <c r="W32" s="4">
        <f t="shared" si="13"/>
        <v>6.3690971032181021E-2</v>
      </c>
      <c r="X32" s="4">
        <f t="shared" si="14"/>
        <v>0.170099555548193</v>
      </c>
      <c r="Y32" s="4">
        <f t="shared" si="15"/>
        <v>-0.10640858451601198</v>
      </c>
      <c r="Z32" s="9" t="s">
        <v>82</v>
      </c>
      <c r="AA32" s="9" t="s">
        <v>94</v>
      </c>
      <c r="AB32" t="s">
        <v>96</v>
      </c>
      <c r="AE32" s="1" t="str">
        <f t="shared" si="8"/>
        <v>YD</v>
      </c>
      <c r="AG32" s="1" t="str">
        <f t="shared" si="19"/>
        <v>TW</v>
      </c>
      <c r="AH32" s="4">
        <f t="shared" si="20"/>
        <v>0.13420138888888888</v>
      </c>
      <c r="AI32" s="4">
        <f t="shared" si="21"/>
        <v>0.21571648690292758</v>
      </c>
      <c r="AJ32" s="4">
        <f t="shared" si="22"/>
        <v>0.34285714285714286</v>
      </c>
      <c r="AK32" s="4">
        <f t="shared" si="23"/>
        <v>-8.1515098014038695E-2</v>
      </c>
      <c r="AL32" s="4">
        <f t="shared" si="24"/>
        <v>-0.12714065595421528</v>
      </c>
      <c r="AM32" s="4">
        <f t="shared" si="25"/>
        <v>4.5625557940176587E-2</v>
      </c>
    </row>
    <row r="33" spans="1:39">
      <c r="A33">
        <f>[1]Sheet1!A33</f>
        <v>0</v>
      </c>
      <c r="B33">
        <f>[1]Sheet1!B33</f>
        <v>0</v>
      </c>
      <c r="C33">
        <f>[1]Sheet1!C33</f>
        <v>0</v>
      </c>
      <c r="D33" s="1" t="str">
        <f>[1]Sheet1!D33</f>
        <v>CG</v>
      </c>
      <c r="E33" s="4">
        <f>Sheet1!E33</f>
        <v>0.83050524308865581</v>
      </c>
      <c r="F33" s="4">
        <f>Sheet1!F33</f>
        <v>0.15271687321258343</v>
      </c>
      <c r="G33" s="4">
        <f>Sheet1!G33</f>
        <v>1.6777883698760723E-2</v>
      </c>
      <c r="H33" s="14">
        <f>Sheet1!H33</f>
        <v>0.77994902293967716</v>
      </c>
      <c r="I33" s="14">
        <f>Sheet1!I33</f>
        <v>0.19456244689889549</v>
      </c>
      <c r="J33" s="14">
        <f>Sheet1!J33</f>
        <v>2.5488530161427356E-2</v>
      </c>
      <c r="K33" s="4">
        <f>Sheet1!K33</f>
        <v>0.61777777777777776</v>
      </c>
      <c r="L33" s="4">
        <f>Sheet1!L33</f>
        <v>0.3288888888888889</v>
      </c>
      <c r="M33" s="4">
        <f>Sheet1!M33</f>
        <v>5.3333333333333337E-2</v>
      </c>
      <c r="N33" t="str">
        <f>[1]Sheet1!N33</f>
        <v>CG</v>
      </c>
      <c r="O33">
        <f>[1]Sheet1!O33</f>
        <v>2555.9999999999995</v>
      </c>
      <c r="S33" s="1" t="str">
        <f t="shared" si="12"/>
        <v>CG</v>
      </c>
      <c r="T33" s="4">
        <f t="shared" si="1"/>
        <v>0.83050524308865581</v>
      </c>
      <c r="U33" s="4">
        <f t="shared" si="2"/>
        <v>0.77994902293967716</v>
      </c>
      <c r="V33" s="4">
        <f t="shared" si="3"/>
        <v>0.61777777777777776</v>
      </c>
      <c r="W33" s="4">
        <f t="shared" si="13"/>
        <v>5.0556220148978648E-2</v>
      </c>
      <c r="X33" s="4">
        <f t="shared" si="14"/>
        <v>0.1621712451618994</v>
      </c>
      <c r="Y33" s="4">
        <f t="shared" si="15"/>
        <v>-0.11161502501292075</v>
      </c>
      <c r="Z33" s="9" t="s">
        <v>94</v>
      </c>
      <c r="AE33" s="1" t="str">
        <f t="shared" si="8"/>
        <v>CG</v>
      </c>
      <c r="AG33" s="1" t="str">
        <f t="shared" si="19"/>
        <v>YD</v>
      </c>
      <c r="AH33" s="4">
        <f t="shared" si="20"/>
        <v>0.11125198098256735</v>
      </c>
      <c r="AI33" s="4">
        <f t="shared" si="21"/>
        <v>0.16455898831439092</v>
      </c>
      <c r="AJ33" s="4">
        <f t="shared" si="22"/>
        <v>0.29808773903262092</v>
      </c>
      <c r="AK33" s="4">
        <f t="shared" si="23"/>
        <v>-5.3307007331823572E-2</v>
      </c>
      <c r="AL33" s="4">
        <f t="shared" si="24"/>
        <v>-0.13352875071823</v>
      </c>
      <c r="AM33" s="4">
        <f t="shared" si="25"/>
        <v>8.0221743386406433E-2</v>
      </c>
    </row>
    <row r="34" spans="1:39">
      <c r="A34">
        <f>[1]Sheet1!A34</f>
        <v>0</v>
      </c>
      <c r="B34">
        <f>[1]Sheet1!B34</f>
        <v>0</v>
      </c>
      <c r="C34">
        <f>[1]Sheet1!C34</f>
        <v>0</v>
      </c>
      <c r="D34" s="1" t="str">
        <f>[1]Sheet1!D34</f>
        <v>FH</v>
      </c>
      <c r="E34" s="4">
        <f>Sheet1!E34</f>
        <v>0.85094914459807824</v>
      </c>
      <c r="F34" s="4">
        <f>Sheet1!F34</f>
        <v>0.22812439770427206</v>
      </c>
      <c r="G34" s="4">
        <f>Sheet1!G34</f>
        <v>2.5544879306304193E-2</v>
      </c>
      <c r="H34" s="14">
        <f>Sheet1!H34</f>
        <v>0.84531330032439811</v>
      </c>
      <c r="I34" s="14">
        <f>Sheet1!I34</f>
        <v>0.24412221720702965</v>
      </c>
      <c r="J34" s="14">
        <f>Sheet1!J34</f>
        <v>5.4123271299299981E-2</v>
      </c>
      <c r="K34" s="4">
        <f>Sheet1!K34</f>
        <v>0.78526504941599284</v>
      </c>
      <c r="L34" s="4">
        <f>Sheet1!L34</f>
        <v>0.27240861998932231</v>
      </c>
      <c r="M34" s="4">
        <f>Sheet1!M34</f>
        <v>0.12129380053908356</v>
      </c>
      <c r="N34" t="str">
        <f>[1]Sheet1!N34</f>
        <v>FH</v>
      </c>
      <c r="O34">
        <f>[1]Sheet1!O34</f>
        <v>3534</v>
      </c>
      <c r="S34" s="1" t="str">
        <f t="shared" si="12"/>
        <v>FH</v>
      </c>
      <c r="T34" s="4">
        <f t="shared" si="1"/>
        <v>0.85094914459807824</v>
      </c>
      <c r="U34" s="4">
        <f t="shared" si="2"/>
        <v>0.84531330032439811</v>
      </c>
      <c r="V34" s="4">
        <f t="shared" si="3"/>
        <v>0.78526504941599284</v>
      </c>
      <c r="W34" s="4">
        <f t="shared" si="13"/>
        <v>5.6358442736801351E-3</v>
      </c>
      <c r="X34" s="4">
        <f t="shared" si="14"/>
        <v>6.0048250908405265E-2</v>
      </c>
      <c r="Y34" s="4">
        <f t="shared" si="15"/>
        <v>-5.441240663472513E-2</v>
      </c>
      <c r="AE34" s="1" t="str">
        <f t="shared" si="8"/>
        <v>FH</v>
      </c>
      <c r="AG34" s="1" t="str">
        <f t="shared" si="19"/>
        <v>CG</v>
      </c>
      <c r="AH34" s="4">
        <f t="shared" si="20"/>
        <v>0.15271687321258343</v>
      </c>
      <c r="AI34" s="4">
        <f t="shared" si="21"/>
        <v>0.19456244689889549</v>
      </c>
      <c r="AJ34" s="4">
        <f t="shared" si="22"/>
        <v>0.3288888888888889</v>
      </c>
      <c r="AK34" s="4">
        <f t="shared" si="23"/>
        <v>-4.184557368631206E-2</v>
      </c>
      <c r="AL34" s="4">
        <f t="shared" si="24"/>
        <v>-0.13432644198999341</v>
      </c>
      <c r="AM34" s="4">
        <f t="shared" si="25"/>
        <v>9.2480868303681352E-2</v>
      </c>
    </row>
    <row r="35" spans="1:39">
      <c r="D35" s="1" t="str">
        <f>Sheet1!D35</f>
        <v>BK</v>
      </c>
      <c r="E35" s="4">
        <f>Sheet1!E35</f>
        <v>0.72404518558364717</v>
      </c>
      <c r="F35" s="4">
        <f>Sheet1!F35</f>
        <v>1.71672584722515E-2</v>
      </c>
      <c r="G35" s="4">
        <f>Sheet1!G35</f>
        <v>1.3717052178590641E-2</v>
      </c>
      <c r="H35" s="14">
        <f>Sheet1!H35</f>
        <v>0.62914302776948339</v>
      </c>
      <c r="I35" s="14">
        <f>Sheet1!I35</f>
        <v>2.1283764963838256E-2</v>
      </c>
      <c r="J35" s="14">
        <f>Sheet1!J35</f>
        <v>1.7915795759928337E-2</v>
      </c>
      <c r="K35" s="4">
        <f>Sheet1!K35</f>
        <v>0.54102564102564099</v>
      </c>
      <c r="L35" s="4">
        <f>Sheet1!L35</f>
        <v>3.8418931728734389E-2</v>
      </c>
      <c r="M35" s="4">
        <f>Sheet1!M35</f>
        <v>2.564102564102564E-2</v>
      </c>
      <c r="S35" s="1"/>
      <c r="T35" s="4"/>
      <c r="U35" s="4"/>
      <c r="V35" s="4"/>
      <c r="W35" s="4"/>
      <c r="X35" s="4"/>
      <c r="Y35" s="4"/>
      <c r="AE35" s="1"/>
      <c r="AG35" s="1" t="str">
        <f t="shared" ref="AG35:AG36" si="26">D34</f>
        <v>FH</v>
      </c>
      <c r="AH35" s="4">
        <f t="shared" si="20"/>
        <v>0.22812439770427206</v>
      </c>
      <c r="AI35" s="4">
        <f t="shared" si="21"/>
        <v>0.24412221720702965</v>
      </c>
      <c r="AJ35" s="4">
        <f t="shared" si="22"/>
        <v>0.27240861998932231</v>
      </c>
      <c r="AK35" s="4">
        <f t="shared" si="23"/>
        <v>-1.5997819502757582E-2</v>
      </c>
      <c r="AL35" s="4">
        <f t="shared" si="24"/>
        <v>-2.8286402782292663E-2</v>
      </c>
      <c r="AM35" s="4">
        <f t="shared" si="25"/>
        <v>1.2288583279535081E-2</v>
      </c>
    </row>
    <row r="36" spans="1:39">
      <c r="D36" s="1" t="str">
        <f>[2]Sheet2!E$35</f>
        <v>pain</v>
      </c>
      <c r="E36" s="4">
        <f>[2]Sheet2!F$35</f>
        <v>0.74</v>
      </c>
      <c r="F36" s="4">
        <f>[2]Sheet2!G$35</f>
        <v>0.22</v>
      </c>
      <c r="G36" s="4">
        <f>[2]Sheet2!H$35</f>
        <v>0.04</v>
      </c>
      <c r="H36" s="14">
        <f>[2]Sheet2!I$35</f>
        <v>0.71</v>
      </c>
      <c r="I36" s="14">
        <f>[2]Sheet2!J$35</f>
        <v>0.23</v>
      </c>
      <c r="J36" s="14">
        <f>[2]Sheet2!K$35</f>
        <v>0.06</v>
      </c>
      <c r="K36" s="4">
        <f>[2]Sheet2!L$35</f>
        <v>0.62</v>
      </c>
      <c r="L36" s="4">
        <f>[2]Sheet2!M$35</f>
        <v>0.2</v>
      </c>
      <c r="M36" s="4">
        <f>[2]Sheet2!N$35</f>
        <v>0.18</v>
      </c>
      <c r="S36" s="1"/>
      <c r="T36" s="4"/>
      <c r="U36" s="4"/>
      <c r="V36" s="4"/>
      <c r="W36" s="4"/>
      <c r="X36" s="4"/>
      <c r="Y36" s="4"/>
      <c r="AE36" s="1"/>
      <c r="AG36" s="1" t="str">
        <f t="shared" si="26"/>
        <v>BK</v>
      </c>
      <c r="AH36" s="4">
        <f t="shared" si="20"/>
        <v>1.71672584722515E-2</v>
      </c>
      <c r="AI36" s="4">
        <f t="shared" si="21"/>
        <v>2.1283764963838256E-2</v>
      </c>
      <c r="AJ36" s="4">
        <f t="shared" si="22"/>
        <v>3.8418931728734389E-2</v>
      </c>
      <c r="AK36" s="4">
        <f t="shared" si="23"/>
        <v>-4.1165064915867564E-3</v>
      </c>
      <c r="AL36" s="4">
        <f t="shared" si="24"/>
        <v>-1.7135166764896133E-2</v>
      </c>
      <c r="AM36" s="4">
        <f t="shared" si="25"/>
        <v>1.3018660273309376E-2</v>
      </c>
    </row>
    <row r="37" spans="1:39">
      <c r="D37" s="1"/>
      <c r="E37" s="4" t="s">
        <v>112</v>
      </c>
      <c r="F37" s="4"/>
      <c r="G37" s="4"/>
      <c r="H37" s="4" t="s">
        <v>109</v>
      </c>
      <c r="I37" s="4"/>
      <c r="J37" s="4"/>
      <c r="K37" s="4"/>
      <c r="L37" s="4"/>
      <c r="M37" s="4"/>
      <c r="S37" s="1"/>
      <c r="T37" s="4"/>
      <c r="U37" s="4"/>
      <c r="V37" s="4"/>
      <c r="W37" s="4"/>
      <c r="X37" s="4"/>
      <c r="Y37" s="4"/>
      <c r="AE37" s="1"/>
      <c r="AG37" s="1"/>
      <c r="AH37" s="4"/>
      <c r="AI37" s="4"/>
      <c r="AJ37" s="4"/>
      <c r="AK37" s="4"/>
      <c r="AL37" s="4"/>
      <c r="AM37" s="4"/>
    </row>
    <row r="38" spans="1:39">
      <c r="E38" s="1" t="s">
        <v>102</v>
      </c>
      <c r="F38" s="1"/>
      <c r="G38" s="1"/>
      <c r="H38" s="1" t="s">
        <v>103</v>
      </c>
      <c r="I38" s="1"/>
      <c r="J38" s="1"/>
      <c r="K38" s="1"/>
      <c r="L38" t="s">
        <v>104</v>
      </c>
      <c r="AG38" s="1" t="str">
        <f t="shared" ref="AG38" si="27">D36</f>
        <v>pain</v>
      </c>
      <c r="AH38" s="4">
        <f t="shared" ref="AH38" si="28">F36</f>
        <v>0.22</v>
      </c>
      <c r="AI38" s="4">
        <f t="shared" ref="AI38" si="29">I36</f>
        <v>0.23</v>
      </c>
      <c r="AJ38" s="4">
        <f t="shared" ref="AJ38" si="30">L36</f>
        <v>0.2</v>
      </c>
      <c r="AK38" s="4">
        <f t="shared" si="23"/>
        <v>-1.0000000000000009E-2</v>
      </c>
      <c r="AL38" s="11">
        <f t="shared" si="24"/>
        <v>0.03</v>
      </c>
      <c r="AM38" s="11">
        <f t="shared" si="25"/>
        <v>-4.0000000000000008E-2</v>
      </c>
    </row>
    <row r="39" spans="1:39">
      <c r="E39" s="1"/>
      <c r="F39" s="1" t="s">
        <v>100</v>
      </c>
      <c r="G39" s="1"/>
      <c r="H39" s="1"/>
      <c r="I39" s="1"/>
      <c r="J39" s="1"/>
      <c r="K39" s="1" t="s">
        <v>99</v>
      </c>
      <c r="L39" s="1"/>
      <c r="M39" s="1"/>
      <c r="N39" t="s">
        <v>99</v>
      </c>
    </row>
    <row r="40" spans="1:39">
      <c r="E40" s="1" t="str">
        <f>E6</f>
        <v>Young Old (65-74)</v>
      </c>
      <c r="F40" s="1"/>
      <c r="G40" s="1"/>
      <c r="H40" s="1" t="str">
        <f>H6</f>
        <v>Old Old (75-84)</v>
      </c>
      <c r="I40" s="1"/>
      <c r="J40" s="1"/>
      <c r="K40" s="1" t="str">
        <f>K6</f>
        <v>Oldest Old (85-94)</v>
      </c>
      <c r="L40" s="1"/>
      <c r="M40" s="1"/>
    </row>
    <row r="41" spans="1:39">
      <c r="E41" s="1" t="str">
        <f>E7</f>
        <v>P(H)</v>
      </c>
      <c r="F41" s="1" t="str">
        <f t="shared" ref="F41:M41" si="31">F7</f>
        <v>P(S)</v>
      </c>
      <c r="G41" s="1" t="str">
        <f t="shared" si="31"/>
        <v>P(D)</v>
      </c>
      <c r="H41" s="1" t="str">
        <f t="shared" si="31"/>
        <v>P(H)</v>
      </c>
      <c r="I41" s="1" t="str">
        <f t="shared" si="31"/>
        <v>P(S)</v>
      </c>
      <c r="J41" s="1" t="str">
        <f t="shared" si="31"/>
        <v>P(D)</v>
      </c>
      <c r="K41" s="1" t="str">
        <f t="shared" si="31"/>
        <v>P(H)</v>
      </c>
      <c r="L41" s="1" t="str">
        <f t="shared" si="31"/>
        <v>P(S)</v>
      </c>
      <c r="M41" s="1" t="str">
        <f t="shared" si="31"/>
        <v>P(D)</v>
      </c>
    </row>
    <row r="42" spans="1:39">
      <c r="D42" s="1" t="str">
        <f t="shared" ref="D42:D53" si="32">D8</f>
        <v>HP</v>
      </c>
      <c r="E42" s="11">
        <f>E8-E23</f>
        <v>3.2918400562168659E-2</v>
      </c>
      <c r="F42" s="11">
        <f t="shared" ref="F42:M42" si="33">F8-F23</f>
        <v>-2.3014329346842208E-2</v>
      </c>
      <c r="G42" s="4">
        <f t="shared" si="33"/>
        <v>-9.9040712153265313E-3</v>
      </c>
      <c r="H42" s="11">
        <f t="shared" si="33"/>
        <v>2.6332744329954472E-2</v>
      </c>
      <c r="I42" s="11">
        <f t="shared" si="33"/>
        <v>-1.3961066988481527E-2</v>
      </c>
      <c r="J42" s="4">
        <f t="shared" si="33"/>
        <v>-1.2371677341473049E-2</v>
      </c>
      <c r="K42" s="11">
        <f t="shared" si="33"/>
        <v>4.6694890530757927E-2</v>
      </c>
      <c r="L42" s="11">
        <f t="shared" si="33"/>
        <v>-2.4448243810764408E-2</v>
      </c>
      <c r="M42" s="4">
        <f t="shared" si="33"/>
        <v>-2.2246646719993476E-2</v>
      </c>
    </row>
    <row r="43" spans="1:39">
      <c r="D43" s="1" t="str">
        <f t="shared" si="32"/>
        <v>BD</v>
      </c>
      <c r="E43" s="4">
        <f t="shared" ref="E43:M43" si="34">E9-E24</f>
        <v>-6.25051468449489E-4</v>
      </c>
      <c r="F43" s="4">
        <f t="shared" si="34"/>
        <v>1.2111092080096003E-2</v>
      </c>
      <c r="G43" s="4">
        <f t="shared" si="34"/>
        <v>-1.1486040611646573E-2</v>
      </c>
      <c r="H43" s="4">
        <f t="shared" si="34"/>
        <v>-6.1602787224557254E-4</v>
      </c>
      <c r="I43" s="4">
        <f t="shared" si="34"/>
        <v>1.5905415388301376E-2</v>
      </c>
      <c r="J43" s="4">
        <f t="shared" si="34"/>
        <v>-1.5289387516055825E-2</v>
      </c>
      <c r="K43" s="11">
        <f t="shared" si="34"/>
        <v>2.1698717948717916E-2</v>
      </c>
      <c r="L43" s="4">
        <f t="shared" si="34"/>
        <v>1.5288461538461529E-2</v>
      </c>
      <c r="M43" s="4">
        <f t="shared" si="34"/>
        <v>-3.6987179487179493E-2</v>
      </c>
    </row>
    <row r="44" spans="1:39">
      <c r="D44" s="1" t="str">
        <f t="shared" si="32"/>
        <v>SPL</v>
      </c>
      <c r="E44" s="4">
        <f t="shared" ref="E44:M44" si="35">E10-E25</f>
        <v>-1.1187856706607935E-2</v>
      </c>
      <c r="F44" s="4">
        <f t="shared" si="35"/>
        <v>2.1502459493216663E-2</v>
      </c>
      <c r="G44" s="4">
        <f t="shared" si="35"/>
        <v>-1.0314602786608758E-2</v>
      </c>
      <c r="H44" s="4">
        <f t="shared" si="35"/>
        <v>-1.2954306549888495E-2</v>
      </c>
      <c r="I44" s="4">
        <f t="shared" si="35"/>
        <v>2.3431827820948714E-2</v>
      </c>
      <c r="J44" s="4">
        <f t="shared" si="35"/>
        <v>-1.0477521271060244E-2</v>
      </c>
      <c r="K44" s="4">
        <f t="shared" si="35"/>
        <v>-1.4475773907157152E-2</v>
      </c>
      <c r="L44" s="4">
        <f t="shared" si="35"/>
        <v>5.5575516155067811E-2</v>
      </c>
      <c r="M44" s="4">
        <f t="shared" si="35"/>
        <v>-4.1099742247910652E-2</v>
      </c>
    </row>
    <row r="45" spans="1:39">
      <c r="D45" s="1" t="str">
        <f t="shared" si="32"/>
        <v>DP</v>
      </c>
      <c r="E45" s="4">
        <f t="shared" ref="E45:M45" si="36">E11-E26</f>
        <v>-2.1969303892571235E-2</v>
      </c>
      <c r="F45" s="4">
        <f t="shared" si="36"/>
        <v>3.1920468228707519E-2</v>
      </c>
      <c r="G45" s="4">
        <f t="shared" si="36"/>
        <v>-9.9511643361362128E-3</v>
      </c>
      <c r="H45" s="4">
        <f t="shared" si="36"/>
        <v>-2.0896605919802025E-2</v>
      </c>
      <c r="I45" s="4">
        <f t="shared" si="36"/>
        <v>3.1003809474105776E-2</v>
      </c>
      <c r="J45" s="4">
        <f t="shared" si="36"/>
        <v>-1.0107203554303799E-2</v>
      </c>
      <c r="K45" s="11">
        <f t="shared" si="36"/>
        <v>5.043055928011686E-3</v>
      </c>
      <c r="L45" s="4">
        <f t="shared" si="36"/>
        <v>2.9797635992326266E-2</v>
      </c>
      <c r="M45" s="4">
        <f t="shared" si="36"/>
        <v>-3.4840691920337945E-2</v>
      </c>
    </row>
    <row r="46" spans="1:39">
      <c r="D46" s="1" t="str">
        <f t="shared" si="32"/>
        <v>XD</v>
      </c>
      <c r="E46" s="4">
        <f t="shared" ref="E46:M46" si="37">E12-E27</f>
        <v>-1.6825240945422815E-2</v>
      </c>
      <c r="F46" s="4">
        <f t="shared" si="37"/>
        <v>2.7359838035331811E-2</v>
      </c>
      <c r="G46" s="4">
        <f t="shared" si="37"/>
        <v>-1.0534597089909016E-2</v>
      </c>
      <c r="H46" s="4">
        <f t="shared" si="37"/>
        <v>-1.8959225534611823E-2</v>
      </c>
      <c r="I46" s="4">
        <f t="shared" si="37"/>
        <v>3.0475776256178866E-2</v>
      </c>
      <c r="J46" s="4">
        <f t="shared" si="37"/>
        <v>-1.1516550721567032E-2</v>
      </c>
      <c r="K46" s="4">
        <f t="shared" si="37"/>
        <v>-2.7459247055452662E-2</v>
      </c>
      <c r="L46" s="4">
        <f t="shared" si="37"/>
        <v>5.9577240431287093E-2</v>
      </c>
      <c r="M46" s="4">
        <f t="shared" si="37"/>
        <v>-3.2117993375834417E-2</v>
      </c>
    </row>
    <row r="47" spans="1:39">
      <c r="D47" s="1" t="str">
        <f t="shared" si="32"/>
        <v>FLW</v>
      </c>
      <c r="E47" s="4">
        <f t="shared" ref="E47:M47" si="38">E13-E28</f>
        <v>5.4748556503455559E-3</v>
      </c>
      <c r="F47" s="4">
        <f t="shared" si="38"/>
        <v>5.3638961214275589E-3</v>
      </c>
      <c r="G47" s="4">
        <f t="shared" si="38"/>
        <v>-1.0838751771773122E-2</v>
      </c>
      <c r="H47" s="11">
        <f t="shared" si="38"/>
        <v>6.9527739261172616E-3</v>
      </c>
      <c r="I47" s="4">
        <f t="shared" si="38"/>
        <v>4.2685018273452627E-3</v>
      </c>
      <c r="J47" s="4">
        <f t="shared" si="38"/>
        <v>-1.1221275753462493E-2</v>
      </c>
      <c r="K47" s="11">
        <f t="shared" si="38"/>
        <v>3.0447368421052556E-2</v>
      </c>
      <c r="L47" s="4">
        <f t="shared" si="38"/>
        <v>4.5964912280701681E-3</v>
      </c>
      <c r="M47" s="4">
        <f t="shared" si="38"/>
        <v>-3.5043859649122808E-2</v>
      </c>
    </row>
    <row r="48" spans="1:39">
      <c r="D48" s="1" t="str">
        <f t="shared" si="32"/>
        <v>XS</v>
      </c>
      <c r="E48" s="4">
        <f t="shared" ref="E48:M48" si="39">E14-E29</f>
        <v>-7.2401169510719621E-2</v>
      </c>
      <c r="F48" s="4">
        <f t="shared" si="39"/>
        <v>8.4304862108166942E-2</v>
      </c>
      <c r="G48" s="4">
        <f t="shared" si="39"/>
        <v>-1.1903692597447349E-2</v>
      </c>
      <c r="H48" s="4">
        <f t="shared" si="39"/>
        <v>-7.6752924420052993E-2</v>
      </c>
      <c r="I48" s="4">
        <f t="shared" si="39"/>
        <v>8.9625000934249285E-2</v>
      </c>
      <c r="J48" s="4">
        <f t="shared" si="39"/>
        <v>-1.2872076514196255E-2</v>
      </c>
      <c r="K48" s="4">
        <f t="shared" si="39"/>
        <v>-7.4226304460420778E-2</v>
      </c>
      <c r="L48" s="4">
        <f t="shared" si="39"/>
        <v>0.10533758452086231</v>
      </c>
      <c r="M48" s="4">
        <f t="shared" si="39"/>
        <v>-3.1111280060441622E-2</v>
      </c>
    </row>
    <row r="49" spans="3:14">
      <c r="D49" s="1" t="str">
        <f t="shared" si="32"/>
        <v>VG</v>
      </c>
      <c r="E49" s="11">
        <f t="shared" ref="E49:M49" si="40">E15-E30</f>
        <v>8.9435332509156806E-3</v>
      </c>
      <c r="F49" s="11">
        <f t="shared" si="40"/>
        <v>-5.4009987575818541E-2</v>
      </c>
      <c r="G49" s="4">
        <f t="shared" si="40"/>
        <v>-7.4809194463262736E-3</v>
      </c>
      <c r="H49" s="11">
        <f t="shared" si="40"/>
        <v>7.0225222557072087E-3</v>
      </c>
      <c r="I49" s="4">
        <f t="shared" si="40"/>
        <v>2.6740389143789955E-2</v>
      </c>
      <c r="J49" s="4">
        <f t="shared" si="40"/>
        <v>-1.0628914659849744E-2</v>
      </c>
      <c r="K49" s="4">
        <f t="shared" si="40"/>
        <v>-1.6327665236532174E-2</v>
      </c>
      <c r="L49" s="11">
        <f t="shared" si="40"/>
        <v>-5.0997642904743623E-2</v>
      </c>
      <c r="M49" s="4">
        <f t="shared" si="40"/>
        <v>-2.288992941766238E-2</v>
      </c>
    </row>
    <row r="50" spans="3:14">
      <c r="D50" s="1" t="str">
        <f t="shared" si="32"/>
        <v>TW</v>
      </c>
      <c r="E50" s="4">
        <f t="shared" ref="E50:M50" si="41">E16-E31</f>
        <v>-2.4003964857782889E-2</v>
      </c>
      <c r="F50" s="4">
        <f t="shared" si="41"/>
        <v>3.5952028126452817E-2</v>
      </c>
      <c r="G50" s="4">
        <f t="shared" si="41"/>
        <v>-1.1948063268669963E-2</v>
      </c>
      <c r="H50" s="4">
        <f t="shared" si="41"/>
        <v>-4.5641932667475738E-2</v>
      </c>
      <c r="I50" s="4">
        <f t="shared" si="41"/>
        <v>5.6764553183746319E-2</v>
      </c>
      <c r="J50" s="4">
        <f t="shared" si="41"/>
        <v>-1.1122620516270552E-2</v>
      </c>
      <c r="K50" s="4">
        <f t="shared" si="41"/>
        <v>-7.4843205574912863E-2</v>
      </c>
      <c r="L50" s="4">
        <f t="shared" si="41"/>
        <v>0.10971738288811461</v>
      </c>
      <c r="M50" s="4">
        <f t="shared" si="41"/>
        <v>-3.4874177313201707E-2</v>
      </c>
    </row>
    <row r="51" spans="3:14">
      <c r="D51" s="1" t="str">
        <f t="shared" si="32"/>
        <v>YD</v>
      </c>
      <c r="E51" s="4">
        <f t="shared" ref="E51:M51" si="42">E17-E32</f>
        <v>-2.7146638156716585E-2</v>
      </c>
      <c r="F51" s="4">
        <f t="shared" si="42"/>
        <v>3.5823544287165762E-2</v>
      </c>
      <c r="G51" s="4">
        <f t="shared" si="42"/>
        <v>-8.6769061304492225E-3</v>
      </c>
      <c r="H51" s="4">
        <f t="shared" si="42"/>
        <v>-3.92770826516321E-2</v>
      </c>
      <c r="I51" s="4">
        <f t="shared" si="42"/>
        <v>4.6731776278648274E-2</v>
      </c>
      <c r="J51" s="4">
        <f t="shared" si="42"/>
        <v>-7.4546936270160589E-3</v>
      </c>
      <c r="K51" s="4">
        <f t="shared" si="42"/>
        <v>-3.5144361300144533E-2</v>
      </c>
      <c r="L51" s="4">
        <f t="shared" si="42"/>
        <v>5.0695574988236569E-2</v>
      </c>
      <c r="M51" s="4">
        <f t="shared" si="42"/>
        <v>-1.5551213688092001E-2</v>
      </c>
    </row>
    <row r="52" spans="3:14">
      <c r="D52" s="1" t="str">
        <f t="shared" si="32"/>
        <v>CG</v>
      </c>
      <c r="E52" s="11">
        <f t="shared" ref="E52:M52" si="43">E18-E33</f>
        <v>3.3345602808455443E-2</v>
      </c>
      <c r="F52" s="11">
        <f t="shared" si="43"/>
        <v>-2.3818265777895892E-2</v>
      </c>
      <c r="G52" s="4">
        <f t="shared" si="43"/>
        <v>-9.52733703055955E-3</v>
      </c>
      <c r="H52" s="11">
        <f t="shared" si="43"/>
        <v>2.5999151383055419E-2</v>
      </c>
      <c r="I52" s="11">
        <f t="shared" si="43"/>
        <v>-1.4644896840002669E-2</v>
      </c>
      <c r="J52" s="4">
        <f t="shared" si="43"/>
        <v>-1.1354254543052798E-2</v>
      </c>
      <c r="K52" s="11">
        <f t="shared" si="43"/>
        <v>4.8335179032853448E-2</v>
      </c>
      <c r="L52" s="11">
        <f t="shared" si="43"/>
        <v>-2.9885566629752669E-2</v>
      </c>
      <c r="M52" s="4">
        <f t="shared" si="43"/>
        <v>-1.8449612403100779E-2</v>
      </c>
    </row>
    <row r="53" spans="3:14">
      <c r="D53" s="1" t="str">
        <f t="shared" si="32"/>
        <v>FH</v>
      </c>
      <c r="E53" s="11">
        <f t="shared" ref="E53:M53" si="44">E19-E34</f>
        <v>1.9692364835883991E-2</v>
      </c>
      <c r="F53" s="4">
        <f t="shared" si="44"/>
        <v>2.4155344274277069E-2</v>
      </c>
      <c r="G53" s="4">
        <f t="shared" si="44"/>
        <v>-1.1658086853474005E-2</v>
      </c>
      <c r="H53" s="11">
        <f t="shared" si="44"/>
        <v>1.3797695256574039E-2</v>
      </c>
      <c r="I53" s="4">
        <f t="shared" si="44"/>
        <v>2.8680896819168522E-2</v>
      </c>
      <c r="J53" s="4">
        <f t="shared" si="44"/>
        <v>-2.5789504727945681E-2</v>
      </c>
      <c r="K53" s="11">
        <f t="shared" si="44"/>
        <v>1.1621533237824777E-2</v>
      </c>
      <c r="L53" s="4">
        <f t="shared" si="44"/>
        <v>3.9776395824052624E-2</v>
      </c>
      <c r="M53" s="4">
        <f t="shared" si="44"/>
        <v>-3.6786758285562438E-2</v>
      </c>
    </row>
    <row r="54" spans="3:14">
      <c r="D54" s="1" t="str">
        <f t="shared" ref="D54:D55" si="45">D20</f>
        <v>BK</v>
      </c>
      <c r="E54" s="12">
        <f t="shared" ref="E54:M55" si="46">E20-E35</f>
        <v>-7.4253060369658397E-2</v>
      </c>
      <c r="F54" s="11">
        <f t="shared" si="46"/>
        <v>-4.2807308889953096E-3</v>
      </c>
      <c r="G54" s="4">
        <f t="shared" si="46"/>
        <v>-1.1760583604367113E-2</v>
      </c>
      <c r="H54" s="12">
        <f t="shared" si="46"/>
        <v>-8.354856836201896E-2</v>
      </c>
      <c r="I54" s="11">
        <f t="shared" si="46"/>
        <v>-1.0780635474511451E-2</v>
      </c>
      <c r="J54" s="4">
        <f t="shared" si="46"/>
        <v>-1.0605291719912946E-2</v>
      </c>
      <c r="K54" s="12">
        <f t="shared" si="46"/>
        <v>-5.4539154539154477E-2</v>
      </c>
      <c r="L54" s="11">
        <f t="shared" si="46"/>
        <v>-1.0950647117592634E-2</v>
      </c>
      <c r="M54" s="4">
        <f t="shared" si="46"/>
        <v>1.3860013860013884E-3</v>
      </c>
    </row>
    <row r="55" spans="3:14">
      <c r="D55" s="1" t="str">
        <f t="shared" si="45"/>
        <v>pain</v>
      </c>
      <c r="E55" s="12">
        <f t="shared" si="46"/>
        <v>-4.0000000000000036E-2</v>
      </c>
      <c r="F55" s="4">
        <f t="shared" si="46"/>
        <v>6.0000000000000026E-2</v>
      </c>
      <c r="G55" s="4">
        <f t="shared" si="46"/>
        <v>-0.02</v>
      </c>
      <c r="H55" s="12">
        <f t="shared" si="46"/>
        <v>-3.9999999999999925E-2</v>
      </c>
      <c r="I55" s="4">
        <f t="shared" si="46"/>
        <v>5.999999999999997E-2</v>
      </c>
      <c r="J55" s="4">
        <f t="shared" si="46"/>
        <v>-1.9999999999999997E-2</v>
      </c>
      <c r="K55" s="11">
        <f t="shared" si="46"/>
        <v>3.0000000000000027E-2</v>
      </c>
      <c r="L55" s="4">
        <f t="shared" si="46"/>
        <v>3.999999999999998E-2</v>
      </c>
      <c r="M55" s="4">
        <f t="shared" si="46"/>
        <v>-6.9999999999999993E-2</v>
      </c>
    </row>
    <row r="58" spans="3:14">
      <c r="C58" s="1"/>
      <c r="D58" s="1"/>
      <c r="E58" s="1" t="str">
        <f>[1]Sheet2!E39</f>
        <v>FEMALE MINUS MALE PROBS FOR THE SICK</v>
      </c>
      <c r="F58" s="1"/>
      <c r="G58" s="1"/>
      <c r="H58" s="1"/>
      <c r="I58" s="1"/>
      <c r="J58" s="1" t="s">
        <v>101</v>
      </c>
      <c r="K58" s="1"/>
      <c r="L58" s="1"/>
      <c r="M58" s="1"/>
      <c r="N58" t="s">
        <v>101</v>
      </c>
    </row>
    <row r="59" spans="3:14">
      <c r="C59" s="1"/>
      <c r="D59" s="1"/>
      <c r="E59" s="1" t="str">
        <f>[1]Sheet2!E40</f>
        <v>Young Old (65-74)</v>
      </c>
      <c r="F59" s="1"/>
      <c r="G59" s="1"/>
      <c r="H59" s="1" t="str">
        <f>[1]Sheet2!H40</f>
        <v>Old Old (75-84)</v>
      </c>
      <c r="I59" s="1"/>
      <c r="J59" s="1"/>
      <c r="K59" s="1" t="str">
        <f>[1]Sheet2!K40</f>
        <v>Oldest Old (85-94)</v>
      </c>
      <c r="L59" s="1"/>
      <c r="M59" s="1"/>
    </row>
    <row r="60" spans="3:14">
      <c r="C60" s="1"/>
      <c r="D60" s="1"/>
      <c r="E60" s="1" t="str">
        <f>[1]Sheet2!E41</f>
        <v>P(H)</v>
      </c>
      <c r="F60" s="1" t="str">
        <f>[1]Sheet2!F41</f>
        <v>P(S)</v>
      </c>
      <c r="G60" s="1" t="str">
        <f>[1]Sheet2!G41</f>
        <v>P(D)</v>
      </c>
      <c r="H60" s="1" t="str">
        <f>[1]Sheet2!H41</f>
        <v>P(H)</v>
      </c>
      <c r="I60" s="1" t="str">
        <f>[1]Sheet2!I41</f>
        <v>P(S)</v>
      </c>
      <c r="J60" s="1" t="str">
        <f>[1]Sheet2!J41</f>
        <v>P(D)</v>
      </c>
      <c r="K60" s="1" t="str">
        <f>[1]Sheet2!K41</f>
        <v>P(H)</v>
      </c>
      <c r="L60" s="1" t="str">
        <f>[1]Sheet2!L41</f>
        <v>P(S)</v>
      </c>
      <c r="M60" s="1" t="str">
        <f>[1]Sheet2!M41</f>
        <v>P(D)</v>
      </c>
    </row>
    <row r="61" spans="3:14">
      <c r="C61" s="1"/>
      <c r="D61" s="1" t="str">
        <f>[1]Sheet2!D42</f>
        <v>HP</v>
      </c>
      <c r="E61" s="11">
        <f>[1]Sheet2!E42</f>
        <v>4.5274643312561702E-2</v>
      </c>
      <c r="F61" s="11">
        <f>[1]Sheet2!F42</f>
        <v>-2.3694953043171429E-2</v>
      </c>
      <c r="G61" s="4">
        <f>[1]Sheet2!G42</f>
        <v>-2.1579690269390238E-2</v>
      </c>
      <c r="H61" s="11">
        <f>[1]Sheet2!H42</f>
        <v>4.5168892380204273E-2</v>
      </c>
      <c r="I61" s="4">
        <f>[1]Sheet2!I42</f>
        <v>1.2048311076197971E-2</v>
      </c>
      <c r="J61" s="4">
        <f>[1]Sheet2!J42</f>
        <v>-5.7217203456402202E-2</v>
      </c>
      <c r="K61" s="11">
        <f>[1]Sheet2!K42</f>
        <v>4.585783408611005E-2</v>
      </c>
      <c r="L61" s="4">
        <f>[1]Sheet2!L42</f>
        <v>4.0062873429347862E-2</v>
      </c>
      <c r="M61" s="4">
        <f>[1]Sheet2!M42</f>
        <v>-8.5920707515457939E-2</v>
      </c>
    </row>
    <row r="62" spans="3:14">
      <c r="C62" s="1"/>
      <c r="D62" s="1" t="str">
        <f>[1]Sheet2!D43</f>
        <v>BD</v>
      </c>
      <c r="E62" s="11">
        <f>[1]Sheet2!E43</f>
        <v>5.6107549857549843E-2</v>
      </c>
      <c r="F62" s="4">
        <f>[1]Sheet2!F43</f>
        <v>1.7245370370370328E-2</v>
      </c>
      <c r="G62" s="4">
        <f>[1]Sheet2!G43</f>
        <v>-7.335292022792024E-2</v>
      </c>
      <c r="H62" s="11">
        <f>[1]Sheet2!H43</f>
        <v>0.11421347626142425</v>
      </c>
      <c r="I62" s="4">
        <f>[1]Sheet2!I43</f>
        <v>5.1992028018033709E-2</v>
      </c>
      <c r="J62" s="4">
        <f>[1]Sheet2!J43</f>
        <v>-0.16620550427945796</v>
      </c>
      <c r="K62" s="11">
        <f>[1]Sheet2!K43</f>
        <v>7.8185001129432996E-2</v>
      </c>
      <c r="L62" s="4">
        <f>[1]Sheet2!L43</f>
        <v>4.0151344025299296E-2</v>
      </c>
      <c r="M62" s="4">
        <f>[1]Sheet2!M43</f>
        <v>-0.11833634515473235</v>
      </c>
    </row>
    <row r="63" spans="3:14">
      <c r="C63" s="1"/>
      <c r="D63" s="1" t="str">
        <f>[1]Sheet2!D44</f>
        <v>SPL</v>
      </c>
      <c r="E63" s="4">
        <f>[1]Sheet2!E44</f>
        <v>-4.3181564806350214E-2</v>
      </c>
      <c r="F63" s="4">
        <f>[1]Sheet2!F44</f>
        <v>7.3103079221387257E-2</v>
      </c>
      <c r="G63" s="4">
        <f>[1]Sheet2!G44</f>
        <v>-2.9921514415037126E-2</v>
      </c>
      <c r="H63" s="4">
        <f>[1]Sheet2!H44</f>
        <v>-1.7879060380695255E-2</v>
      </c>
      <c r="I63" s="4">
        <f>[1]Sheet2!I44</f>
        <v>7.8396938532980798E-2</v>
      </c>
      <c r="J63" s="4">
        <f>[1]Sheet2!J44</f>
        <v>-6.0517878152285612E-2</v>
      </c>
      <c r="K63" s="4">
        <f>[1]Sheet2!K44</f>
        <v>-8.0467205892858495E-3</v>
      </c>
      <c r="L63" s="4">
        <f>[1]Sheet2!L44</f>
        <v>7.2299437225657348E-2</v>
      </c>
      <c r="M63" s="4">
        <f>[1]Sheet2!M44</f>
        <v>-6.4252716636371582E-2</v>
      </c>
    </row>
    <row r="64" spans="3:14">
      <c r="C64" s="1"/>
      <c r="D64" s="1" t="str">
        <f>[1]Sheet2!D45</f>
        <v>DP</v>
      </c>
      <c r="E64" s="4">
        <f>[1]Sheet2!E45</f>
        <v>-2.7786242694588181E-2</v>
      </c>
      <c r="F64" s="4">
        <f>[1]Sheet2!F45</f>
        <v>7.7120956823265363E-2</v>
      </c>
      <c r="G64" s="4">
        <f>[1]Sheet2!G45</f>
        <v>-4.9334714128677105E-2</v>
      </c>
      <c r="H64" s="11">
        <f>[1]Sheet2!H45</f>
        <v>1.4761265794476119E-2</v>
      </c>
      <c r="I64" s="4">
        <f>[1]Sheet2!I45</f>
        <v>7.3880129710388043E-2</v>
      </c>
      <c r="J64" s="4">
        <f>[1]Sheet2!J45</f>
        <v>-8.8641395504864148E-2</v>
      </c>
      <c r="K64" s="11">
        <f>[1]Sheet2!K45</f>
        <v>2.7971481245160912E-2</v>
      </c>
      <c r="L64" s="4">
        <f>[1]Sheet2!L45</f>
        <v>5.2089349349702774E-2</v>
      </c>
      <c r="M64" s="4">
        <f>[1]Sheet2!M45</f>
        <v>-8.0060830594863713E-2</v>
      </c>
    </row>
    <row r="65" spans="3:13">
      <c r="C65" s="1"/>
      <c r="D65" s="1" t="str">
        <f>[1]Sheet2!D46</f>
        <v>XD</v>
      </c>
      <c r="E65" s="11">
        <f>[1]Sheet2!E46</f>
        <v>4.8772163347497399E-2</v>
      </c>
      <c r="F65" s="4">
        <f>[1]Sheet2!F46</f>
        <v>3.2617683516162899E-3</v>
      </c>
      <c r="G65" s="4">
        <f>[1]Sheet2!G46</f>
        <v>-5.2033931699113703E-2</v>
      </c>
      <c r="H65" s="11">
        <f>[1]Sheet2!H46</f>
        <v>2.3481670438073032E-2</v>
      </c>
      <c r="I65" s="4">
        <f>[1]Sheet2!I46</f>
        <v>6.4229326684299259E-2</v>
      </c>
      <c r="J65" s="4">
        <f>[1]Sheet2!J46</f>
        <v>-8.7710997122372306E-2</v>
      </c>
      <c r="K65" s="11">
        <f>[1]Sheet2!K46</f>
        <v>1.7123989992207045E-2</v>
      </c>
      <c r="L65" s="4">
        <f>[1]Sheet2!L46</f>
        <v>7.3330201237177928E-2</v>
      </c>
      <c r="M65" s="4">
        <f>[1]Sheet2!M46</f>
        <v>-9.0454191229385028E-2</v>
      </c>
    </row>
    <row r="66" spans="3:13">
      <c r="C66" s="1"/>
      <c r="D66" s="1" t="str">
        <f>[1]Sheet2!D47</f>
        <v>FLW</v>
      </c>
      <c r="E66" s="11">
        <f>[1]Sheet2!E47</f>
        <v>7.6950911585183968E-2</v>
      </c>
      <c r="F66" s="11">
        <f>[1]Sheet2!F47</f>
        <v>-6.5809093981747946E-3</v>
      </c>
      <c r="G66" s="4">
        <f>[1]Sheet2!G47</f>
        <v>-7.0370002187009173E-2</v>
      </c>
      <c r="H66" s="11">
        <f>[1]Sheet2!H47</f>
        <v>9.0811775200713651E-2</v>
      </c>
      <c r="I66" s="4">
        <f>[1]Sheet2!I47</f>
        <v>4.3630868939904199E-2</v>
      </c>
      <c r="J66" s="4">
        <f>[1]Sheet2!J47</f>
        <v>-0.13444264414061788</v>
      </c>
      <c r="K66" s="11">
        <f>[1]Sheet2!K47</f>
        <v>2.4693814387407698E-2</v>
      </c>
      <c r="L66" s="4">
        <f>[1]Sheet2!L47</f>
        <v>7.5684219834637634E-2</v>
      </c>
      <c r="M66" s="4">
        <f>[1]Sheet2!M47</f>
        <v>-0.10037803422204533</v>
      </c>
    </row>
    <row r="67" spans="3:13">
      <c r="C67" s="1"/>
      <c r="D67" s="1" t="str">
        <f>[1]Sheet2!D48</f>
        <v>XS</v>
      </c>
      <c r="E67" s="4">
        <f>[1]Sheet2!E48</f>
        <v>-5.4283463366286311E-2</v>
      </c>
      <c r="F67" s="4">
        <f>[1]Sheet2!F48</f>
        <v>9.423365269765438E-2</v>
      </c>
      <c r="G67" s="4">
        <f>[1]Sheet2!G48</f>
        <v>-3.9950189331368013E-2</v>
      </c>
      <c r="H67" s="4">
        <f>[1]Sheet2!H48</f>
        <v>-7.5620465849738583E-2</v>
      </c>
      <c r="I67" s="4">
        <f>[1]Sheet2!I48</f>
        <v>0.16103310400817172</v>
      </c>
      <c r="J67" s="4">
        <f>[1]Sheet2!J48</f>
        <v>-8.5412638158433085E-2</v>
      </c>
      <c r="K67" s="4">
        <f>[1]Sheet2!K48</f>
        <v>-5.601448293120348E-2</v>
      </c>
      <c r="L67" s="4">
        <f>[1]Sheet2!L48</f>
        <v>0.17233280503826665</v>
      </c>
      <c r="M67" s="4">
        <f>[1]Sheet2!M48</f>
        <v>-0.11631832210706317</v>
      </c>
    </row>
    <row r="68" spans="3:13">
      <c r="C68" s="1"/>
      <c r="D68" s="1" t="str">
        <f>[1]Sheet2!D49</f>
        <v>VG</v>
      </c>
      <c r="E68" s="4">
        <f>[1]Sheet2!E49</f>
        <v>-9.3306681384907053E-3</v>
      </c>
      <c r="F68" s="4">
        <f>[1]Sheet2!F49</f>
        <v>4.5725494875964001E-2</v>
      </c>
      <c r="G68" s="4">
        <f>[1]Sheet2!G49</f>
        <v>-3.6394826737473338E-2</v>
      </c>
      <c r="H68" s="11">
        <f>[1]Sheet2!H49</f>
        <v>2.6571090356899973E-3</v>
      </c>
      <c r="I68" s="4">
        <f>[1]Sheet2!I49</f>
        <v>5.1575780723787545E-2</v>
      </c>
      <c r="J68" s="4">
        <f>[1]Sheet2!J49</f>
        <v>-5.4232889759477515E-2</v>
      </c>
      <c r="K68" s="11">
        <f>[1]Sheet2!K49</f>
        <v>6.0943615166600518E-2</v>
      </c>
      <c r="L68" s="4">
        <f>[1]Sheet2!L49</f>
        <v>2.1253627372249673E-2</v>
      </c>
      <c r="M68" s="4">
        <f>[1]Sheet2!M49</f>
        <v>-8.2197242538850246E-2</v>
      </c>
    </row>
    <row r="69" spans="3:13">
      <c r="C69" s="1"/>
      <c r="D69" s="1" t="str">
        <f>[1]Sheet2!D50</f>
        <v>TW</v>
      </c>
      <c r="E69" s="4">
        <f>[1]Sheet2!E50</f>
        <v>-4.5202632723274405E-2</v>
      </c>
      <c r="F69" s="4">
        <f>[1]Sheet2!F50</f>
        <v>6.9801241893716615E-2</v>
      </c>
      <c r="G69" s="4">
        <f>[1]Sheet2!G50</f>
        <v>-2.4598609170442147E-2</v>
      </c>
      <c r="H69" s="4">
        <f>[1]Sheet2!H50</f>
        <v>-4.964120606884459E-2</v>
      </c>
      <c r="I69" s="4">
        <f>[1]Sheet2!I50</f>
        <v>9.6047432468851723E-2</v>
      </c>
      <c r="J69" s="4">
        <f>[1]Sheet2!J50</f>
        <v>-4.6406226400007106E-2</v>
      </c>
      <c r="K69" s="4">
        <f>[1]Sheet2!K50</f>
        <v>-1.9445595759321033E-2</v>
      </c>
      <c r="L69" s="4">
        <f>[1]Sheet2!L50</f>
        <v>7.732065701902302E-2</v>
      </c>
      <c r="M69" s="4">
        <f>[1]Sheet2!M50</f>
        <v>-5.7875061259702001E-2</v>
      </c>
    </row>
    <row r="70" spans="3:13">
      <c r="C70" s="1"/>
      <c r="D70" s="1" t="str">
        <f>[1]Sheet2!D51</f>
        <v>YD</v>
      </c>
      <c r="E70" s="4">
        <f>[1]Sheet2!E51</f>
        <v>-4.0785220582755799E-2</v>
      </c>
      <c r="F70" s="4">
        <f>[1]Sheet2!F51</f>
        <v>8.4073887771070943E-2</v>
      </c>
      <c r="G70" s="4">
        <f>[1]Sheet2!G51</f>
        <v>-4.3288667188315075E-2</v>
      </c>
      <c r="H70" s="4">
        <f>[1]Sheet2!H51</f>
        <v>-2.2487122501616663E-2</v>
      </c>
      <c r="I70" s="4">
        <f>[1]Sheet2!I51</f>
        <v>8.823520667177065E-2</v>
      </c>
      <c r="J70" s="4">
        <f>[1]Sheet2!J51</f>
        <v>-6.5748084170153931E-2</v>
      </c>
      <c r="K70" s="4">
        <f>[1]Sheet2!K51</f>
        <v>-9.6404368130903473E-3</v>
      </c>
      <c r="L70" s="4">
        <f>[1]Sheet2!L51</f>
        <v>8.8712735699989498E-2</v>
      </c>
      <c r="M70" s="4">
        <f>[1]Sheet2!M51</f>
        <v>-7.9072298886899123E-2</v>
      </c>
    </row>
    <row r="71" spans="3:13">
      <c r="C71" s="1"/>
      <c r="D71" s="1" t="str">
        <f>[1]Sheet2!D52</f>
        <v>CG</v>
      </c>
      <c r="E71" s="11">
        <f>[1]Sheet2!E52</f>
        <v>3.2293424601359533E-3</v>
      </c>
      <c r="F71" s="4">
        <f>[1]Sheet2!F52</f>
        <v>1.4442008527461914E-2</v>
      </c>
      <c r="G71" s="4">
        <f>[1]Sheet2!G52</f>
        <v>-1.7671350987597857E-2</v>
      </c>
      <c r="H71" s="4">
        <f>[1]Sheet2!H52</f>
        <v>-7.4798860181052584E-3</v>
      </c>
      <c r="I71" s="4">
        <f>[1]Sheet2!I52</f>
        <v>3.7111888072244636E-2</v>
      </c>
      <c r="J71" s="4">
        <f>[1]Sheet2!J52</f>
        <v>-2.9632002054139489E-2</v>
      </c>
      <c r="K71" s="4">
        <f>[1]Sheet2!K52</f>
        <v>-1.2198427758200042E-3</v>
      </c>
      <c r="L71" s="4">
        <f>[1]Sheet2!L52</f>
        <v>4.5992590584621018E-2</v>
      </c>
      <c r="M71" s="4">
        <f>[1]Sheet2!M52</f>
        <v>-4.4772747808800931E-2</v>
      </c>
    </row>
    <row r="72" spans="3:13">
      <c r="C72" s="1"/>
      <c r="D72" s="1" t="str">
        <f>[1]Sheet2!D53</f>
        <v>FH</v>
      </c>
      <c r="E72" s="4">
        <f>[1]Sheet2!E53</f>
        <v>-2.7077326090702375E-2</v>
      </c>
      <c r="F72" s="4">
        <f>[1]Sheet2!F53</f>
        <v>4.1366078604556544E-2</v>
      </c>
      <c r="G72" s="4">
        <f>[1]Sheet2!G53</f>
        <v>-1.4288752513854064E-2</v>
      </c>
      <c r="H72" s="4">
        <f>[1]Sheet2!H53</f>
        <v>-1.7922492561730896E-2</v>
      </c>
      <c r="I72" s="4">
        <f>[1]Sheet2!I53</f>
        <v>2.9250684275813676E-2</v>
      </c>
      <c r="J72" s="4">
        <f>[1]Sheet2!J53</f>
        <v>-1.1328191714082822E-2</v>
      </c>
      <c r="K72" s="4">
        <f>[1]Sheet2!K53</f>
        <v>1.6566134392600212E-2</v>
      </c>
      <c r="L72" s="4">
        <f>[1]Sheet2!L53</f>
        <v>2.7249338901274678E-2</v>
      </c>
      <c r="M72" s="4">
        <f>[1]Sheet2!M53</f>
        <v>-4.3815473293874876E-2</v>
      </c>
    </row>
    <row r="73" spans="3:13">
      <c r="C73" s="1"/>
      <c r="D73" s="1" t="str">
        <f>[1]Sheet2!D54</f>
        <v>BK</v>
      </c>
      <c r="E73" s="4">
        <f>[1]Sheet2!E54</f>
        <v>-6.7822582298366157E-2</v>
      </c>
      <c r="F73" s="4">
        <f>[1]Sheet2!F54</f>
        <v>8.608218669653156E-2</v>
      </c>
      <c r="G73" s="4">
        <f>[1]Sheet2!G54</f>
        <v>-1.8259604398165381E-2</v>
      </c>
      <c r="H73" s="4">
        <f>[1]Sheet2!H54</f>
        <v>-5.7622020281139552E-2</v>
      </c>
      <c r="I73" s="4">
        <f>[1]Sheet2!I54</f>
        <v>9.2385797054593044E-2</v>
      </c>
      <c r="J73" s="4">
        <f>[1]Sheet2!J54</f>
        <v>-3.4763776773453464E-2</v>
      </c>
      <c r="K73" s="4">
        <f>[1]Sheet2!K54</f>
        <v>-5.3302200879293382E-2</v>
      </c>
      <c r="L73" s="4">
        <f>[1]Sheet2!L54</f>
        <v>0.11566191742403198</v>
      </c>
      <c r="M73" s="4">
        <f>[1]Sheet2!M54</f>
        <v>-6.2359716544738569E-2</v>
      </c>
    </row>
    <row r="74" spans="3:13">
      <c r="C74" s="1"/>
      <c r="D74" s="1" t="str">
        <f>[1]Sheet2!D55</f>
        <v>pain</v>
      </c>
      <c r="E74" s="4">
        <f>[1]Sheet2!E55</f>
        <v>-4.0000000000000036E-2</v>
      </c>
      <c r="F74" s="4">
        <f>[1]Sheet2!F55</f>
        <v>6.0000000000000026E-2</v>
      </c>
      <c r="G74" s="4">
        <f>[1]Sheet2!G55</f>
        <v>-0.02</v>
      </c>
      <c r="H74" s="4">
        <f>[1]Sheet2!H55</f>
        <v>-3.9999999999999925E-2</v>
      </c>
      <c r="I74" s="4">
        <f>[1]Sheet2!I55</f>
        <v>5.999999999999997E-2</v>
      </c>
      <c r="J74" s="4">
        <f>[1]Sheet2!J55</f>
        <v>-1.9999999999999997E-2</v>
      </c>
      <c r="K74" s="11">
        <f>[1]Sheet2!K55</f>
        <v>3.0000000000000027E-2</v>
      </c>
      <c r="L74" s="4">
        <f>[1]Sheet2!L55</f>
        <v>3.999999999999998E-2</v>
      </c>
      <c r="M74" s="4">
        <f>[1]Sheet2!M55</f>
        <v>-6.9999999999999993E-2</v>
      </c>
    </row>
  </sheetData>
  <printOptions gridLines="1"/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7" workbookViewId="0">
      <selection activeCell="A5" sqref="A5:J40"/>
    </sheetView>
  </sheetViews>
  <sheetFormatPr defaultRowHeight="15"/>
  <sheetData>
    <row r="1" spans="1:10">
      <c r="A1" t="s">
        <v>115</v>
      </c>
    </row>
    <row r="5" spans="1:10">
      <c r="A5" s="1"/>
      <c r="B5" s="1" t="str">
        <f>Sheet2!E4</f>
        <v>Table 3</v>
      </c>
      <c r="C5" s="1"/>
      <c r="D5" s="1" t="s">
        <v>128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>
        <f>Sheet2!E5</f>
        <v>1</v>
      </c>
      <c r="C7" s="1">
        <f>Sheet2!F5</f>
        <v>2</v>
      </c>
      <c r="D7" s="1">
        <f>Sheet2!G5</f>
        <v>3</v>
      </c>
      <c r="E7" s="1">
        <f>Sheet2!H5</f>
        <v>4</v>
      </c>
      <c r="F7" s="1">
        <f>Sheet2!I5</f>
        <v>5</v>
      </c>
      <c r="G7" s="1">
        <f>Sheet2!J5</f>
        <v>6</v>
      </c>
      <c r="H7" s="1">
        <f>Sheet2!K5</f>
        <v>7</v>
      </c>
      <c r="I7" s="1">
        <f>Sheet2!L5</f>
        <v>8</v>
      </c>
      <c r="J7" s="1">
        <f>Sheet2!M5</f>
        <v>9</v>
      </c>
    </row>
    <row r="8" spans="1:10">
      <c r="A8" s="1" t="str">
        <f>Sheet2!D6</f>
        <v xml:space="preserve"> </v>
      </c>
      <c r="B8" s="1" t="str">
        <f>Sheet2!E6</f>
        <v>Young Old (65-74)</v>
      </c>
      <c r="C8" s="1"/>
      <c r="D8" s="1"/>
      <c r="E8" s="1" t="str">
        <f>Sheet2!H6</f>
        <v>Old Old (75-84)</v>
      </c>
      <c r="F8" s="1"/>
      <c r="G8" s="1"/>
      <c r="H8" s="1" t="str">
        <f>Sheet2!K6</f>
        <v>Oldest Old (85-94)</v>
      </c>
      <c r="I8" s="1"/>
      <c r="J8" s="1"/>
    </row>
    <row r="9" spans="1:10">
      <c r="A9" s="1" t="str">
        <f>Sheet2!D7</f>
        <v>female</v>
      </c>
      <c r="B9" s="1" t="s">
        <v>129</v>
      </c>
      <c r="C9" s="1" t="s">
        <v>130</v>
      </c>
      <c r="D9" s="1" t="s">
        <v>131</v>
      </c>
      <c r="E9" s="1" t="str">
        <f>B9</f>
        <v>P(H TO H)</v>
      </c>
      <c r="F9" s="1" t="str">
        <f t="shared" ref="F9:J9" si="0">C9</f>
        <v>P(H TO S)</v>
      </c>
      <c r="G9" s="1" t="str">
        <f t="shared" si="0"/>
        <v>P(H TO D)</v>
      </c>
      <c r="H9" s="1" t="str">
        <f t="shared" si="0"/>
        <v>P(H TO H)</v>
      </c>
      <c r="I9" s="1" t="str">
        <f t="shared" si="0"/>
        <v>P(H TO S)</v>
      </c>
      <c r="J9" s="1" t="str">
        <f t="shared" si="0"/>
        <v>P(H TO D)</v>
      </c>
    </row>
    <row r="10" spans="1:10">
      <c r="A10" s="1" t="s">
        <v>118</v>
      </c>
      <c r="B10" s="11">
        <f>Sheet2!E8</f>
        <v>0.91700169748950233</v>
      </c>
      <c r="C10" s="11">
        <f>Sheet2!F8</f>
        <v>7.5136245867953186E-2</v>
      </c>
      <c r="D10" s="11">
        <f>Sheet2!G8</f>
        <v>7.8620566425444474E-3</v>
      </c>
      <c r="E10" s="11">
        <f>Sheet2!H8</f>
        <v>0.87647759552826898</v>
      </c>
      <c r="F10" s="11">
        <f>Sheet2!I8</f>
        <v>0.1024466232933199</v>
      </c>
      <c r="G10" s="11">
        <f>Sheet2!J8</f>
        <v>2.1075781178411072E-2</v>
      </c>
      <c r="H10" s="11">
        <f>Sheet2!K8</f>
        <v>0.80420711974110037</v>
      </c>
      <c r="I10" s="11">
        <f>Sheet2!L8</f>
        <v>0.12998921251348436</v>
      </c>
      <c r="J10" s="11">
        <f>Sheet2!M8</f>
        <v>6.5803667745415323E-2</v>
      </c>
    </row>
    <row r="11" spans="1:10">
      <c r="A11" s="1" t="s">
        <v>119</v>
      </c>
      <c r="B11" s="4">
        <f>Sheet2!E9</f>
        <v>0.94670819275023788</v>
      </c>
      <c r="C11" s="4">
        <f>Sheet2!F9</f>
        <v>4.4727052513193186E-2</v>
      </c>
      <c r="D11" s="11">
        <f>Sheet2!G9</f>
        <v>8.5647547365689074E-3</v>
      </c>
      <c r="E11" s="4">
        <f>Sheet2!H9</f>
        <v>0.92066259808195294</v>
      </c>
      <c r="F11" s="4">
        <f>Sheet2!I9</f>
        <v>5.7890148212728858E-2</v>
      </c>
      <c r="G11" s="11">
        <f>Sheet2!J9</f>
        <v>2.144725370531822E-2</v>
      </c>
      <c r="H11" s="11">
        <f>Sheet2!K9</f>
        <v>0.85794871794871796</v>
      </c>
      <c r="I11" s="4">
        <f>Sheet2!L9</f>
        <v>8.1538461538461532E-2</v>
      </c>
      <c r="J11" s="11">
        <f>Sheet2!M9</f>
        <v>6.051282051282051E-2</v>
      </c>
    </row>
    <row r="12" spans="1:10">
      <c r="A12" s="1" t="str">
        <f>[3]Sheet2!D10</f>
        <v>SPL</v>
      </c>
      <c r="B12" s="4">
        <f>Sheet2!E10</f>
        <v>0.84872319793125739</v>
      </c>
      <c r="C12" s="4">
        <f>Sheet2!F10</f>
        <v>0.14459648744747333</v>
      </c>
      <c r="D12" s="11">
        <f>Sheet2!G10</f>
        <v>6.6803146212692597E-3</v>
      </c>
      <c r="E12" s="4">
        <f>Sheet2!H10</f>
        <v>0.80412252418240437</v>
      </c>
      <c r="F12" s="4">
        <f>Sheet2!I10</f>
        <v>0.17814371257485029</v>
      </c>
      <c r="G12" s="11">
        <f>Sheet2!J10</f>
        <v>1.7733763242745278E-2</v>
      </c>
      <c r="H12" s="4">
        <f>Sheet2!K10</f>
        <v>0.69738863287250386</v>
      </c>
      <c r="I12" s="4">
        <f>Sheet2!L10</f>
        <v>0.26574500768049153</v>
      </c>
      <c r="J12" s="11">
        <f>Sheet2!M10</f>
        <v>3.6866359447004608E-2</v>
      </c>
    </row>
    <row r="13" spans="1:10">
      <c r="A13" s="1" t="s">
        <v>120</v>
      </c>
      <c r="B13" s="4">
        <f>Sheet2!E11</f>
        <v>0.88272986167615952</v>
      </c>
      <c r="C13" s="4">
        <f>Sheet2!F11</f>
        <v>0.10994711147274207</v>
      </c>
      <c r="D13" s="11">
        <f>Sheet2!G11</f>
        <v>7.3230268510984537E-3</v>
      </c>
      <c r="E13" s="4">
        <f>Sheet2!H11</f>
        <v>0.8435900228733253</v>
      </c>
      <c r="F13" s="4">
        <f>Sheet2!I11</f>
        <v>0.13963620520640452</v>
      </c>
      <c r="G13" s="11">
        <f>Sheet2!J11</f>
        <v>1.6773771920270124E-2</v>
      </c>
      <c r="H13" s="11">
        <f>Sheet2!K11</f>
        <v>0.76851851851851849</v>
      </c>
      <c r="I13" s="4">
        <f>Sheet2!L11</f>
        <v>0.19230769230769232</v>
      </c>
      <c r="J13" s="11">
        <f>Sheet2!M11</f>
        <v>3.9173789173789171E-2</v>
      </c>
    </row>
    <row r="14" spans="1:10">
      <c r="A14" s="1" t="s">
        <v>121</v>
      </c>
      <c r="B14" s="4">
        <f>Sheet2!E12</f>
        <v>0.90385706182643222</v>
      </c>
      <c r="C14" s="4">
        <f>Sheet2!F12</f>
        <v>8.9619965967101534E-2</v>
      </c>
      <c r="D14" s="11">
        <f>Sheet2!G12</f>
        <v>6.5229722064662505E-3</v>
      </c>
      <c r="E14" s="4">
        <f>Sheet2!H12</f>
        <v>0.84562552831783599</v>
      </c>
      <c r="F14" s="4">
        <f>Sheet2!I12</f>
        <v>0.13820794590025359</v>
      </c>
      <c r="G14" s="11">
        <f>Sheet2!J12</f>
        <v>1.6166525781910399E-2</v>
      </c>
      <c r="H14" s="4">
        <f>Sheet2!K12</f>
        <v>0.72190784155214227</v>
      </c>
      <c r="I14" s="4">
        <f>Sheet2!L12</f>
        <v>0.23848019401778497</v>
      </c>
      <c r="J14" s="11">
        <f>Sheet2!M12</f>
        <v>3.9611964430072755E-2</v>
      </c>
    </row>
    <row r="15" spans="1:10">
      <c r="A15" s="1" t="str">
        <f>[3]Sheet2!D13</f>
        <v>FLW</v>
      </c>
      <c r="B15" s="4">
        <f>Sheet2!E13</f>
        <v>0.95558244037331486</v>
      </c>
      <c r="C15" s="4">
        <f>Sheet2!F13</f>
        <v>3.6294503975112337E-2</v>
      </c>
      <c r="D15" s="11">
        <f>Sheet2!G13</f>
        <v>8.1230556515727616E-3</v>
      </c>
      <c r="E15" s="11">
        <f>Sheet2!H13</f>
        <v>0.92247171145686002</v>
      </c>
      <c r="F15" s="4">
        <f>Sheet2!I13</f>
        <v>5.7637906647807637E-2</v>
      </c>
      <c r="G15" s="11">
        <f>Sheet2!J13</f>
        <v>1.989038189533239E-2</v>
      </c>
      <c r="H15" s="11">
        <f>Sheet2!K13</f>
        <v>0.84978070175438591</v>
      </c>
      <c r="I15" s="4">
        <f>Sheet2!L13</f>
        <v>0.10526315789473684</v>
      </c>
      <c r="J15" s="11">
        <f>Sheet2!M13</f>
        <v>4.4956140350877194E-2</v>
      </c>
    </row>
    <row r="16" spans="1:10">
      <c r="A16" s="1" t="s">
        <v>122</v>
      </c>
      <c r="B16" s="4">
        <f>Sheet2!E14</f>
        <v>0.82641737032569362</v>
      </c>
      <c r="C16" s="4">
        <f>Sheet2!F14</f>
        <v>0.16731001206272617</v>
      </c>
      <c r="D16" s="11">
        <f>Sheet2!G14</f>
        <v>6.2726176115802173E-3</v>
      </c>
      <c r="E16" s="4">
        <f>Sheet2!H14</f>
        <v>0.77030421434552054</v>
      </c>
      <c r="F16" s="4">
        <f>Sheet2!I14</f>
        <v>0.21392687691878315</v>
      </c>
      <c r="G16" s="11">
        <f>Sheet2!J14</f>
        <v>1.5768908735696342E-2</v>
      </c>
      <c r="H16" s="4">
        <f>Sheet2!K14</f>
        <v>0.66376496191512513</v>
      </c>
      <c r="I16" s="4">
        <f>Sheet2!L14</f>
        <v>0.30359085963003263</v>
      </c>
      <c r="J16" s="11">
        <f>Sheet2!M14</f>
        <v>3.2644178454842222E-2</v>
      </c>
    </row>
    <row r="17" spans="1:10">
      <c r="A17" s="1" t="s">
        <v>123</v>
      </c>
      <c r="B17" s="11">
        <f>Sheet2!E15</f>
        <v>0.90176634645181286</v>
      </c>
      <c r="C17" s="11">
        <f>Sheet2!F15</f>
        <v>0.29573999840682397</v>
      </c>
      <c r="D17" s="11">
        <f>Sheet2!G15</f>
        <v>4.8548703646317526E-3</v>
      </c>
      <c r="E17" s="11">
        <f>Sheet2!H15</f>
        <v>0.8461276402452873</v>
      </c>
      <c r="F17" s="4">
        <f>Sheet2!I15</f>
        <v>0.36973930401004734</v>
      </c>
      <c r="G17" s="11">
        <f>Sheet2!J15</f>
        <v>1.4194867136043607E-2</v>
      </c>
      <c r="H17" s="4">
        <f>Sheet2!K15</f>
        <v>0.73036253776435045</v>
      </c>
      <c r="I17" s="11">
        <f>Sheet2!L15</f>
        <v>0.39494233944300577</v>
      </c>
      <c r="J17" s="11">
        <f>Sheet2!M15</f>
        <v>4.1540785498489427E-2</v>
      </c>
    </row>
    <row r="18" spans="1:10">
      <c r="A18" s="1" t="s">
        <v>124</v>
      </c>
      <c r="B18" s="4">
        <f>Sheet2!E16</f>
        <v>0.82616964625332823</v>
      </c>
      <c r="C18" s="4">
        <f>Sheet2!F16</f>
        <v>0.1701534170153417</v>
      </c>
      <c r="D18" s="11">
        <f>Sheet2!G16</f>
        <v>3.6769367313300373E-3</v>
      </c>
      <c r="E18" s="4">
        <f>Sheet2!H16</f>
        <v>0.71668472372697722</v>
      </c>
      <c r="F18" s="4">
        <f>Sheet2!I16</f>
        <v>0.2724810400866739</v>
      </c>
      <c r="G18" s="11">
        <f>Sheet2!J16</f>
        <v>1.0834236186348862E-2</v>
      </c>
      <c r="H18" s="4">
        <f>Sheet2!K16</f>
        <v>0.53658536585365857</v>
      </c>
      <c r="I18" s="4">
        <f>Sheet2!L16</f>
        <v>0.45257452574525747</v>
      </c>
      <c r="J18" s="11">
        <f>Sheet2!M16</f>
        <v>1.0840108401084011E-2</v>
      </c>
    </row>
    <row r="19" spans="1:10">
      <c r="A19" s="1" t="s">
        <v>125</v>
      </c>
      <c r="B19" s="4">
        <f>Sheet2!E17</f>
        <v>0.84781374219193639</v>
      </c>
      <c r="C19" s="4">
        <f>Sheet2!F17</f>
        <v>0.14707552526973311</v>
      </c>
      <c r="D19" s="11">
        <f>Sheet2!G17</f>
        <v>5.1107325383304937E-3</v>
      </c>
      <c r="E19" s="4">
        <f>Sheet2!H17</f>
        <v>0.77199232666483986</v>
      </c>
      <c r="F19" s="4">
        <f>Sheet2!I17</f>
        <v>0.21129076459303919</v>
      </c>
      <c r="G19" s="11">
        <f>Sheet2!J17</f>
        <v>1.6716908742121128E-2</v>
      </c>
      <c r="H19" s="4">
        <f>Sheet2!K17</f>
        <v>0.60602549246813442</v>
      </c>
      <c r="I19" s="4">
        <f>Sheet2!L17</f>
        <v>0.34878331402085749</v>
      </c>
      <c r="J19" s="11">
        <f>Sheet2!M17</f>
        <v>4.5191193511008108E-2</v>
      </c>
    </row>
    <row r="20" spans="1:10">
      <c r="A20" s="1" t="s">
        <v>126</v>
      </c>
      <c r="B20" s="11">
        <f>Sheet2!E18</f>
        <v>0.86385084589711125</v>
      </c>
      <c r="C20" s="11">
        <f>Sheet2!F18</f>
        <v>0.12889860743468753</v>
      </c>
      <c r="D20" s="11">
        <f>Sheet2!G18</f>
        <v>7.2505466682011733E-3</v>
      </c>
      <c r="E20" s="11">
        <f>Sheet2!H18</f>
        <v>0.80594817432273258</v>
      </c>
      <c r="F20" s="11">
        <f>Sheet2!I18</f>
        <v>0.17991755005889282</v>
      </c>
      <c r="G20" s="11">
        <f>Sheet2!J18</f>
        <v>1.4134275618374558E-2</v>
      </c>
      <c r="H20" s="11">
        <f>Sheet2!K18</f>
        <v>0.66611295681063121</v>
      </c>
      <c r="I20" s="11">
        <f>Sheet2!L18</f>
        <v>0.29900332225913623</v>
      </c>
      <c r="J20" s="11">
        <f>Sheet2!M18</f>
        <v>3.4883720930232558E-2</v>
      </c>
    </row>
    <row r="21" spans="1:10">
      <c r="A21" s="1" t="s">
        <v>127</v>
      </c>
      <c r="B21" s="4">
        <f>Sheet2!E20</f>
        <v>0.64979212521398877</v>
      </c>
      <c r="C21" s="11">
        <f>Sheet2!F20</f>
        <v>1.288652758325619E-2</v>
      </c>
      <c r="D21" s="11">
        <f>Sheet2!G20</f>
        <v>1.9564685742235266E-3</v>
      </c>
      <c r="E21" s="4">
        <f>Sheet2!H20</f>
        <v>0.54559445940746443</v>
      </c>
      <c r="F21" s="11">
        <f>Sheet2!I20</f>
        <v>1.0503129489326805E-2</v>
      </c>
      <c r="G21" s="11">
        <f>Sheet2!J20</f>
        <v>7.310504040015391E-3</v>
      </c>
      <c r="H21" s="4">
        <f>Sheet2!K20</f>
        <v>0.48648648648648651</v>
      </c>
      <c r="I21" s="11">
        <f>Sheet2!L20</f>
        <v>2.7468284611141754E-2</v>
      </c>
      <c r="J21" s="11">
        <f>Sheet2!M20</f>
        <v>2.7027027027027029E-2</v>
      </c>
    </row>
    <row r="22" spans="1:10"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1" t="str">
        <f>Sheet2!D22</f>
        <v>male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1" t="s">
        <v>118</v>
      </c>
      <c r="B25" s="4">
        <f>Sheet2!E23</f>
        <v>0.88408329692733367</v>
      </c>
      <c r="C25" s="4">
        <f>Sheet2!F23</f>
        <v>9.8150575214795394E-2</v>
      </c>
      <c r="D25" s="4">
        <f>Sheet2!G23</f>
        <v>1.7766127857870979E-2</v>
      </c>
      <c r="E25" s="4">
        <f>Sheet2!H23</f>
        <v>0.85014485119831451</v>
      </c>
      <c r="F25" s="4">
        <f>Sheet2!I23</f>
        <v>0.11640769028180142</v>
      </c>
      <c r="G25" s="4">
        <f>Sheet2!J23</f>
        <v>3.3447458519884121E-2</v>
      </c>
      <c r="H25" s="4">
        <f>Sheet2!K23</f>
        <v>0.75751222921034245</v>
      </c>
      <c r="I25" s="4">
        <f>Sheet2!L23</f>
        <v>0.15443745632424877</v>
      </c>
      <c r="J25" s="4">
        <f>Sheet2!M23</f>
        <v>8.8050314465408799E-2</v>
      </c>
    </row>
    <row r="26" spans="1:10">
      <c r="A26" s="1" t="s">
        <v>119</v>
      </c>
      <c r="B26" s="4">
        <f>Sheet2!E24</f>
        <v>0.94733324421868736</v>
      </c>
      <c r="C26" s="4">
        <f>Sheet2!F24</f>
        <v>3.2615960433097183E-2</v>
      </c>
      <c r="D26" s="4">
        <f>Sheet2!G24</f>
        <v>2.005079534821548E-2</v>
      </c>
      <c r="E26" s="4">
        <f>Sheet2!H24</f>
        <v>0.92127862595419852</v>
      </c>
      <c r="F26" s="4">
        <f>Sheet2!I24</f>
        <v>4.1984732824427481E-2</v>
      </c>
      <c r="G26" s="4">
        <f>Sheet2!J24</f>
        <v>3.6736641221374045E-2</v>
      </c>
      <c r="H26" s="4">
        <f>Sheet2!K24</f>
        <v>0.83625000000000005</v>
      </c>
      <c r="I26" s="4">
        <f>Sheet2!L24</f>
        <v>6.6250000000000003E-2</v>
      </c>
      <c r="J26" s="4">
        <f>Sheet2!M24</f>
        <v>9.7500000000000003E-2</v>
      </c>
    </row>
    <row r="27" spans="1:10">
      <c r="A27" s="1" t="str">
        <f>[3]Sheet2!D25</f>
        <v>SPL</v>
      </c>
      <c r="B27" s="4">
        <f>Sheet2!E25</f>
        <v>0.85991105463786532</v>
      </c>
      <c r="C27" s="4">
        <f>Sheet2!F25</f>
        <v>0.12309402795425667</v>
      </c>
      <c r="D27" s="4">
        <f>Sheet2!G25</f>
        <v>1.6994917407878018E-2</v>
      </c>
      <c r="E27" s="4">
        <f>Sheet2!H25</f>
        <v>0.81707683073229287</v>
      </c>
      <c r="F27" s="4">
        <f>Sheet2!I25</f>
        <v>0.15471188475390157</v>
      </c>
      <c r="G27" s="4">
        <f>Sheet2!J25</f>
        <v>2.8211284513805522E-2</v>
      </c>
      <c r="H27" s="4">
        <f>Sheet2!K25</f>
        <v>0.71186440677966101</v>
      </c>
      <c r="I27" s="4">
        <f>Sheet2!L25</f>
        <v>0.21016949152542372</v>
      </c>
      <c r="J27" s="4">
        <f>Sheet2!M25</f>
        <v>7.796610169491526E-2</v>
      </c>
    </row>
    <row r="28" spans="1:10">
      <c r="A28" s="1" t="s">
        <v>120</v>
      </c>
      <c r="B28" s="4">
        <f>Sheet2!E26</f>
        <v>0.90469916556873076</v>
      </c>
      <c r="C28" s="4">
        <f>Sheet2!F26</f>
        <v>7.8026643244034549E-2</v>
      </c>
      <c r="D28" s="4">
        <f>Sheet2!G26</f>
        <v>1.7274191187234667E-2</v>
      </c>
      <c r="E28" s="4">
        <f>Sheet2!H26</f>
        <v>0.86448662879312732</v>
      </c>
      <c r="F28" s="4">
        <f>Sheet2!I26</f>
        <v>0.10863239573229874</v>
      </c>
      <c r="G28" s="4">
        <f>Sheet2!J26</f>
        <v>2.6880975474573923E-2</v>
      </c>
      <c r="H28" s="4">
        <f>Sheet2!K26</f>
        <v>0.7634754625905068</v>
      </c>
      <c r="I28" s="4">
        <f>Sheet2!L26</f>
        <v>0.16251005631536605</v>
      </c>
      <c r="J28" s="4">
        <f>Sheet2!M26</f>
        <v>7.4014481094127116E-2</v>
      </c>
    </row>
    <row r="29" spans="1:10">
      <c r="A29" s="1" t="s">
        <v>121</v>
      </c>
      <c r="B29" s="4">
        <f>Sheet2!E27</f>
        <v>0.92068230277185503</v>
      </c>
      <c r="C29" s="4">
        <f>Sheet2!F27</f>
        <v>6.2260127931769722E-2</v>
      </c>
      <c r="D29" s="4">
        <f>Sheet2!G27</f>
        <v>1.7057569296375266E-2</v>
      </c>
      <c r="E29" s="4">
        <f>Sheet2!H27</f>
        <v>0.86458475385244782</v>
      </c>
      <c r="F29" s="4">
        <f>Sheet2!I27</f>
        <v>0.10773216964407473</v>
      </c>
      <c r="G29" s="4">
        <f>Sheet2!J27</f>
        <v>2.7683076503477431E-2</v>
      </c>
      <c r="H29" s="4">
        <f>Sheet2!K27</f>
        <v>0.74936708860759493</v>
      </c>
      <c r="I29" s="4">
        <f>Sheet2!L27</f>
        <v>0.17890295358649788</v>
      </c>
      <c r="J29" s="4">
        <f>Sheet2!M27</f>
        <v>7.1729957805907171E-2</v>
      </c>
    </row>
    <row r="30" spans="1:10">
      <c r="A30" s="1" t="str">
        <f>[3]Sheet2!D28</f>
        <v>FLW</v>
      </c>
      <c r="B30" s="4">
        <f>Sheet2!E28</f>
        <v>0.9501075847229693</v>
      </c>
      <c r="C30" s="4">
        <f>Sheet2!F28</f>
        <v>3.0930607853684778E-2</v>
      </c>
      <c r="D30" s="4">
        <f>Sheet2!G28</f>
        <v>1.8961807423345883E-2</v>
      </c>
      <c r="E30" s="4">
        <f>Sheet2!H28</f>
        <v>0.91551893753074276</v>
      </c>
      <c r="F30" s="4">
        <f>Sheet2!I28</f>
        <v>5.3369404820462374E-2</v>
      </c>
      <c r="G30" s="4">
        <f>Sheet2!J28</f>
        <v>3.1111657648794883E-2</v>
      </c>
      <c r="H30" s="4">
        <f>Sheet2!K28</f>
        <v>0.81933333333333336</v>
      </c>
      <c r="I30" s="4">
        <f>Sheet2!L28</f>
        <v>0.10066666666666667</v>
      </c>
      <c r="J30" s="4">
        <f>Sheet2!M28</f>
        <v>0.08</v>
      </c>
    </row>
    <row r="31" spans="1:10">
      <c r="A31" s="1" t="s">
        <v>122</v>
      </c>
      <c r="B31" s="4">
        <f>Sheet2!E29</f>
        <v>0.89881853983641324</v>
      </c>
      <c r="C31" s="4">
        <f>Sheet2!F29</f>
        <v>8.3005149954559224E-2</v>
      </c>
      <c r="D31" s="4">
        <f>Sheet2!G29</f>
        <v>1.8176310209027567E-2</v>
      </c>
      <c r="E31" s="4">
        <f>Sheet2!H29</f>
        <v>0.84705713876557354</v>
      </c>
      <c r="F31" s="4">
        <f>Sheet2!I29</f>
        <v>0.12430187598453386</v>
      </c>
      <c r="G31" s="4">
        <f>Sheet2!J29</f>
        <v>2.8640985249892597E-2</v>
      </c>
      <c r="H31" s="4">
        <f>Sheet2!K29</f>
        <v>0.73799126637554591</v>
      </c>
      <c r="I31" s="4">
        <f>Sheet2!L29</f>
        <v>0.19825327510917032</v>
      </c>
      <c r="J31" s="4">
        <f>Sheet2!M29</f>
        <v>6.3755458515283844E-2</v>
      </c>
    </row>
    <row r="32" spans="1:10">
      <c r="A32" s="1" t="s">
        <v>123</v>
      </c>
      <c r="B32" s="4">
        <f>Sheet2!E30</f>
        <v>0.89282281320089718</v>
      </c>
      <c r="C32" s="4">
        <f>Sheet2!F30</f>
        <v>0.34974998598264251</v>
      </c>
      <c r="D32" s="4">
        <f>Sheet2!G30</f>
        <v>1.2335789810958026E-2</v>
      </c>
      <c r="E32" s="4">
        <f>Sheet2!H30</f>
        <v>0.8391051179895801</v>
      </c>
      <c r="F32" s="4">
        <f>Sheet2!I30</f>
        <v>0.34299891486625739</v>
      </c>
      <c r="G32" s="4">
        <f>Sheet2!J30</f>
        <v>2.4823781795893351E-2</v>
      </c>
      <c r="H32" s="4">
        <f>Sheet2!K30</f>
        <v>0.74669020300088262</v>
      </c>
      <c r="I32" s="4">
        <f>Sheet2!L30</f>
        <v>0.4459399823477494</v>
      </c>
      <c r="J32" s="4">
        <f>Sheet2!M30</f>
        <v>6.4430714916151807E-2</v>
      </c>
    </row>
    <row r="33" spans="1:10">
      <c r="A33" s="1" t="s">
        <v>124</v>
      </c>
      <c r="B33" s="4">
        <f>Sheet2!E31</f>
        <v>0.85017361111111112</v>
      </c>
      <c r="C33" s="4">
        <f>Sheet2!F31</f>
        <v>0.13420138888888888</v>
      </c>
      <c r="D33" s="4">
        <f>Sheet2!G31</f>
        <v>1.5625E-2</v>
      </c>
      <c r="E33" s="4">
        <f>Sheet2!H31</f>
        <v>0.76232665639445296</v>
      </c>
      <c r="F33" s="4">
        <f>Sheet2!I31</f>
        <v>0.21571648690292758</v>
      </c>
      <c r="G33" s="4">
        <f>Sheet2!J31</f>
        <v>2.1956856702619414E-2</v>
      </c>
      <c r="H33" s="4">
        <f>Sheet2!K31</f>
        <v>0.61142857142857143</v>
      </c>
      <c r="I33" s="4">
        <f>Sheet2!L31</f>
        <v>0.34285714285714286</v>
      </c>
      <c r="J33" s="4">
        <f>Sheet2!M31</f>
        <v>4.5714285714285714E-2</v>
      </c>
    </row>
    <row r="34" spans="1:10">
      <c r="A34" s="1" t="s">
        <v>125</v>
      </c>
      <c r="B34" s="4">
        <f>Sheet2!E32</f>
        <v>0.87496038034865298</v>
      </c>
      <c r="C34" s="4">
        <f>Sheet2!F32</f>
        <v>0.11125198098256735</v>
      </c>
      <c r="D34" s="4">
        <f>Sheet2!G32</f>
        <v>1.3787638668779715E-2</v>
      </c>
      <c r="E34" s="4">
        <f>Sheet2!H32</f>
        <v>0.81126940931647196</v>
      </c>
      <c r="F34" s="4">
        <f>Sheet2!I32</f>
        <v>0.16455898831439092</v>
      </c>
      <c r="G34" s="4">
        <f>Sheet2!J32</f>
        <v>2.4171602369137186E-2</v>
      </c>
      <c r="H34" s="4">
        <f>Sheet2!K32</f>
        <v>0.64116985376827895</v>
      </c>
      <c r="I34" s="4">
        <f>Sheet2!L32</f>
        <v>0.29808773903262092</v>
      </c>
      <c r="J34" s="4">
        <f>Sheet2!M32</f>
        <v>6.074240719910011E-2</v>
      </c>
    </row>
    <row r="35" spans="1:10">
      <c r="A35" s="1" t="s">
        <v>126</v>
      </c>
      <c r="B35" s="4">
        <f>Sheet2!E33</f>
        <v>0.83050524308865581</v>
      </c>
      <c r="C35" s="4">
        <f>Sheet2!F33</f>
        <v>0.15271687321258343</v>
      </c>
      <c r="D35" s="4">
        <f>Sheet2!G33</f>
        <v>1.6777883698760723E-2</v>
      </c>
      <c r="E35" s="4">
        <f>Sheet2!H33</f>
        <v>0.77994902293967716</v>
      </c>
      <c r="F35" s="4">
        <f>Sheet2!I33</f>
        <v>0.19456244689889549</v>
      </c>
      <c r="G35" s="4">
        <f>Sheet2!J33</f>
        <v>2.5488530161427356E-2</v>
      </c>
      <c r="H35" s="4">
        <f>Sheet2!K33</f>
        <v>0.61777777777777776</v>
      </c>
      <c r="I35" s="4">
        <f>Sheet2!L33</f>
        <v>0.3288888888888889</v>
      </c>
      <c r="J35" s="4">
        <f>Sheet2!M33</f>
        <v>5.3333333333333337E-2</v>
      </c>
    </row>
    <row r="36" spans="1:10">
      <c r="A36" s="1" t="s">
        <v>127</v>
      </c>
      <c r="B36" s="4">
        <f>Sheet2!E35</f>
        <v>0.72404518558364717</v>
      </c>
      <c r="C36" s="4">
        <f>Sheet2!F35</f>
        <v>1.71672584722515E-2</v>
      </c>
      <c r="D36" s="4">
        <f>Sheet2!G35</f>
        <v>1.3717052178590641E-2</v>
      </c>
      <c r="E36" s="4">
        <f>Sheet2!H35</f>
        <v>0.62914302776948339</v>
      </c>
      <c r="F36" s="4">
        <f>Sheet2!I35</f>
        <v>2.1283764963838256E-2</v>
      </c>
      <c r="G36" s="4">
        <f>Sheet2!J35</f>
        <v>1.7915795759928337E-2</v>
      </c>
      <c r="H36" s="4">
        <f>Sheet2!K35</f>
        <v>0.54102564102564099</v>
      </c>
      <c r="I36" s="4">
        <f>Sheet2!L35</f>
        <v>3.8418931728734389E-2</v>
      </c>
      <c r="J36" s="4">
        <f>Sheet2!M35</f>
        <v>2.564102564102564E-2</v>
      </c>
    </row>
    <row r="38" spans="1:10">
      <c r="D38" t="s">
        <v>116</v>
      </c>
    </row>
    <row r="40" spans="1:10">
      <c r="E40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Diehr</dc:creator>
  <cp:lastModifiedBy>pdiehr</cp:lastModifiedBy>
  <cp:lastPrinted>2011-05-04T18:54:12Z</cp:lastPrinted>
  <dcterms:created xsi:type="dcterms:W3CDTF">2011-04-26T20:00:30Z</dcterms:created>
  <dcterms:modified xsi:type="dcterms:W3CDTF">2011-06-14T18:37:28Z</dcterms:modified>
</cp:coreProperties>
</file>