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InkAnnotation="0" autoCompressPictures="0"/>
  <bookViews>
    <workbookView xWindow="0" yWindow="0" windowWidth="25880" windowHeight="21080" tabRatio="702"/>
  </bookViews>
  <sheets>
    <sheet name="WSD-Incentiv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" i="1" l="1"/>
  <c r="D4" i="1"/>
  <c r="D18" i="1"/>
  <c r="C18" i="1"/>
  <c r="E18" i="1"/>
  <c r="A17" i="1"/>
  <c r="D17" i="1"/>
  <c r="C17" i="1"/>
  <c r="E17" i="1"/>
  <c r="A16" i="1"/>
  <c r="D16" i="1"/>
  <c r="C16" i="1"/>
  <c r="E16" i="1"/>
  <c r="A15" i="1"/>
  <c r="D15" i="1"/>
  <c r="C15" i="1"/>
  <c r="E15" i="1"/>
  <c r="A14" i="1"/>
  <c r="D14" i="1"/>
  <c r="C14" i="1"/>
  <c r="E14" i="1"/>
  <c r="A13" i="1"/>
  <c r="D13" i="1"/>
  <c r="C13" i="1"/>
  <c r="E13" i="1"/>
  <c r="A12" i="1"/>
  <c r="D12" i="1"/>
  <c r="C12" i="1"/>
  <c r="E12" i="1"/>
  <c r="A11" i="1"/>
  <c r="D11" i="1"/>
  <c r="C11" i="1"/>
  <c r="E11" i="1"/>
  <c r="A10" i="1"/>
  <c r="D10" i="1"/>
  <c r="C10" i="1"/>
  <c r="E10" i="1"/>
  <c r="A9" i="1"/>
  <c r="D9" i="1"/>
  <c r="C9" i="1"/>
  <c r="E9" i="1"/>
  <c r="D5" i="1"/>
  <c r="C5" i="1"/>
  <c r="D31" i="1"/>
  <c r="E19" i="1"/>
  <c r="E22" i="1"/>
  <c r="E23" i="1"/>
  <c r="E24" i="1"/>
  <c r="E25" i="1"/>
  <c r="E26" i="1"/>
  <c r="E28" i="1"/>
  <c r="E29" i="1"/>
  <c r="H7" i="1"/>
  <c r="H8" i="1"/>
  <c r="H9" i="1"/>
  <c r="K7" i="1"/>
  <c r="K8" i="1"/>
  <c r="K9" i="1"/>
  <c r="K3" i="1"/>
  <c r="I3" i="1"/>
  <c r="H3" i="1"/>
  <c r="D19" i="1"/>
  <c r="C19" i="1"/>
  <c r="E21" i="1"/>
  <c r="D21" i="1"/>
  <c r="C21" i="1"/>
  <c r="A19" i="1"/>
  <c r="K11" i="1"/>
  <c r="K10" i="1"/>
  <c r="E27" i="1"/>
</calcChain>
</file>

<file path=xl/sharedStrings.xml><?xml version="1.0" encoding="utf-8"?>
<sst xmlns="http://schemas.openxmlformats.org/spreadsheetml/2006/main" count="43" uniqueCount="42">
  <si>
    <t>(Low Incentive)</t>
    <phoneticPr fontId="2" type="noConversion"/>
  </si>
  <si>
    <t>T =</t>
    <phoneticPr fontId="2" type="noConversion"/>
  </si>
  <si>
    <t>CI low =</t>
    <phoneticPr fontId="2" type="noConversion"/>
  </si>
  <si>
    <r>
      <t>s</t>
    </r>
    <r>
      <rPr>
        <sz val="18"/>
        <color indexed="9"/>
        <rFont val="Times"/>
      </rPr>
      <t xml:space="preserve"> =</t>
    </r>
    <phoneticPr fontId="2" type="noConversion"/>
  </si>
  <si>
    <t>For graph:</t>
    <phoneticPr fontId="2" type="noConversion"/>
  </si>
  <si>
    <r>
      <t>m</t>
    </r>
    <r>
      <rPr>
        <vertAlign val="subscript"/>
        <sz val="18"/>
        <color indexed="9"/>
        <rFont val="Times"/>
      </rPr>
      <t>X2-X1</t>
    </r>
    <phoneticPr fontId="2" type="noConversion"/>
  </si>
  <si>
    <r>
      <t>M</t>
    </r>
    <r>
      <rPr>
        <vertAlign val="subscript"/>
        <sz val="18"/>
        <color indexed="9"/>
        <rFont val="Times"/>
      </rPr>
      <t>X2-X1</t>
    </r>
    <phoneticPr fontId="2" type="noConversion"/>
  </si>
  <si>
    <t>Obt t =</t>
    <phoneticPr fontId="2" type="noConversion"/>
  </si>
  <si>
    <t>CONFIDENCE INTERVAL</t>
    <phoneticPr fontId="2" type="noConversion"/>
  </si>
  <si>
    <r>
      <t>x</t>
    </r>
    <r>
      <rPr>
        <vertAlign val="subscript"/>
        <sz val="18"/>
        <color indexed="9"/>
        <rFont val="Times"/>
      </rPr>
      <t>1</t>
    </r>
    <phoneticPr fontId="2" type="noConversion"/>
  </si>
  <si>
    <r>
      <t>x</t>
    </r>
    <r>
      <rPr>
        <vertAlign val="subscript"/>
        <sz val="18"/>
        <color indexed="9"/>
        <rFont val="Times"/>
      </rPr>
      <t>2</t>
    </r>
    <phoneticPr fontId="2" type="noConversion"/>
  </si>
  <si>
    <t>x =</t>
    <phoneticPr fontId="2" type="noConversion"/>
  </si>
  <si>
    <r>
      <t>est</t>
    </r>
    <r>
      <rPr>
        <sz val="18"/>
        <color indexed="9"/>
        <rFont val="Symbol"/>
      </rPr>
      <t xml:space="preserve"> 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</si>
  <si>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 xml:space="preserve"> 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</si>
  <si>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r>
      <t>= M</t>
    </r>
    <r>
      <rPr>
        <vertAlign val="subscript"/>
        <sz val="18"/>
        <color indexed="9"/>
        <rFont val="Times"/>
      </rPr>
      <t>2</t>
    </r>
    <phoneticPr fontId="2" type="noConversion"/>
  </si>
  <si>
    <r>
      <t>(x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- x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>)</t>
    </r>
    <phoneticPr fontId="2" type="noConversion"/>
  </si>
  <si>
    <t>Means</t>
    <phoneticPr fontId="2" type="noConversion"/>
  </si>
  <si>
    <r>
      <t>= M</t>
    </r>
    <r>
      <rPr>
        <vertAlign val="subscript"/>
        <sz val="18"/>
        <color indexed="9"/>
        <rFont val="Times"/>
      </rPr>
      <t>1</t>
    </r>
    <phoneticPr fontId="2" type="noConversion"/>
  </si>
  <si>
    <t>High Incentive)</t>
    <phoneticPr fontId="2" type="noConversion"/>
  </si>
  <si>
    <t>Decision:</t>
    <phoneticPr fontId="2" type="noConversion"/>
  </si>
  <si>
    <t>CI high =</t>
    <phoneticPr fontId="2" type="noConversion"/>
  </si>
  <si>
    <r>
      <t>Crit t</t>
    </r>
    <r>
      <rPr>
        <vertAlign val="subscript"/>
        <sz val="18"/>
        <color indexed="9"/>
        <rFont val="Times"/>
      </rPr>
      <t>1Q</t>
    </r>
    <r>
      <rPr>
        <sz val="18"/>
        <color indexed="9"/>
        <rFont val="Times"/>
      </rPr>
      <t xml:space="preserve"> =</t>
    </r>
    <phoneticPr fontId="2" type="noConversion"/>
  </si>
  <si>
    <r>
      <t>Crit t</t>
    </r>
    <r>
      <rPr>
        <vertAlign val="subscript"/>
        <sz val="18"/>
        <color indexed="9"/>
        <rFont val="Times"/>
      </rPr>
      <t>2Q</t>
    </r>
    <r>
      <rPr>
        <sz val="18"/>
        <color indexed="9"/>
        <rFont val="Times"/>
      </rPr>
      <t xml:space="preserve"> =</t>
    </r>
    <phoneticPr fontId="2" type="noConversion"/>
  </si>
  <si>
    <t>CI percent =</t>
    <phoneticPr fontId="2" type="noConversion"/>
  </si>
  <si>
    <t>Person effect</t>
    <phoneticPr fontId="2" type="noConversion"/>
  </si>
  <si>
    <t>Person</t>
    <phoneticPr fontId="2" type="noConversion"/>
  </si>
  <si>
    <t>CI magnitude =</t>
    <phoneticPr fontId="2" type="noConversion"/>
  </si>
  <si>
    <t>= M</t>
    <phoneticPr fontId="2" type="noConversion"/>
  </si>
  <si>
    <r>
      <t>est</t>
    </r>
    <r>
      <rPr>
        <sz val="18"/>
        <color indexed="9"/>
        <rFont val="Symbol"/>
      </rPr>
      <t>s</t>
    </r>
    <r>
      <rPr>
        <sz val="18"/>
        <color indexed="9"/>
        <rFont val="Times"/>
      </rPr>
      <t xml:space="preserve"> = </t>
    </r>
    <phoneticPr fontId="2" type="noConversion"/>
  </si>
  <si>
    <t xml:space="preserve">n = </t>
    <phoneticPr fontId="2" type="noConversion"/>
  </si>
  <si>
    <t>SS =</t>
    <phoneticPr fontId="2" type="noConversion"/>
  </si>
  <si>
    <t>df =</t>
    <phoneticPr fontId="2" type="noConversion"/>
  </si>
  <si>
    <r>
      <t>est</t>
    </r>
    <r>
      <rPr>
        <sz val="18"/>
        <color indexed="9"/>
        <rFont val="Symbol"/>
      </rPr>
      <t xml:space="preserve"> 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</si>
  <si>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 xml:space="preserve"> s</t>
    </r>
    <r>
      <rPr>
        <sz val="18"/>
        <color indexed="9"/>
        <rFont val="Times"/>
      </rPr>
      <t xml:space="preserve"> = </t>
    </r>
    <phoneticPr fontId="2" type="noConversion"/>
  </si>
  <si>
    <t>HYPOTHESIS TESTING</t>
    <phoneticPr fontId="2" type="noConversion"/>
  </si>
  <si>
    <r>
      <t>a</t>
    </r>
    <r>
      <rPr>
        <sz val="18"/>
        <color indexed="9"/>
        <rFont val="Times"/>
      </rPr>
      <t xml:space="preserve"> =</t>
    </r>
    <phoneticPr fontId="2" type="noConversion"/>
  </si>
  <si>
    <t>CALCULATIONS</t>
    <phoneticPr fontId="2" type="noConversion"/>
  </si>
  <si>
    <t>CI</t>
    <phoneticPr fontId="2" type="noConversion"/>
  </si>
  <si>
    <r>
      <t>m</t>
    </r>
    <r>
      <rPr>
        <sz val="18"/>
        <color indexed="9"/>
        <rFont val="Times"/>
      </rPr>
      <t xml:space="preserve"> =</t>
    </r>
  </si>
  <si>
    <r>
      <t>m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>'s</t>
    </r>
  </si>
  <si>
    <r>
      <t>a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>'s</t>
    </r>
  </si>
  <si>
    <r>
      <t>s</t>
    </r>
    <r>
      <rPr>
        <vertAlign val="subscript"/>
        <sz val="18"/>
        <color indexed="9"/>
        <rFont val="Times"/>
      </rPr>
      <t>S</t>
    </r>
    <r>
      <rPr>
        <sz val="18"/>
        <color indexed="9"/>
        <rFont val="Times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</si>
</sst>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#,##0.000"/>
  </numFmts>
  <fonts count="15" x14ac:knownFonts="1">
    <font>
      <sz val="18"/>
      <name val="Times"/>
    </font>
    <font>
      <sz val="10"/>
      <name val="Verdana"/>
    </font>
    <font>
      <sz val="8"/>
      <name val="Verdana"/>
    </font>
    <font>
      <sz val="18"/>
      <name val="Times"/>
    </font>
    <font>
      <sz val="18"/>
      <name val="Symbol"/>
    </font>
    <font>
      <sz val="18"/>
      <color indexed="13"/>
      <name val="Times"/>
    </font>
    <font>
      <sz val="18"/>
      <color indexed="9"/>
      <name val="Times"/>
    </font>
    <font>
      <sz val="18"/>
      <color indexed="9"/>
      <name val="Symbol"/>
    </font>
    <font>
      <vertAlign val="subscript"/>
      <sz val="18"/>
      <color indexed="9"/>
      <name val="Times"/>
    </font>
    <font>
      <u/>
      <sz val="18"/>
      <color indexed="9"/>
      <name val="Times"/>
    </font>
    <font>
      <vertAlign val="superscript"/>
      <sz val="18"/>
      <color indexed="9"/>
      <name val="Times"/>
    </font>
    <font>
      <u/>
      <sz val="18"/>
      <color indexed="12"/>
      <name val="Times"/>
    </font>
    <font>
      <u/>
      <sz val="18"/>
      <color indexed="20"/>
      <name val="Times"/>
    </font>
    <font>
      <u/>
      <sz val="18"/>
      <color theme="10"/>
      <name val="Times"/>
    </font>
    <font>
      <u/>
      <sz val="18"/>
      <color theme="11"/>
      <name val="Times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</borders>
  <cellStyleXfs count="32">
    <xf numFmtId="4" fontId="0" fillId="0" borderId="0">
      <alignment horizontal="center" vertical="center"/>
    </xf>
    <xf numFmtId="9" fontId="1" fillId="0" borderId="0" applyFont="0" applyFill="0" applyBorder="0" applyAlignment="0" applyProtection="0"/>
    <xf numFmtId="4" fontId="11" fillId="0" borderId="0" applyNumberFormat="0" applyFill="0" applyBorder="0" applyAlignment="0" applyProtection="0">
      <alignment horizontal="center" vertical="center"/>
    </xf>
    <xf numFmtId="4" fontId="12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</cellStyleXfs>
  <cellXfs count="63">
    <xf numFmtId="4" fontId="0" fillId="0" borderId="0" xfId="0">
      <alignment horizontal="center" vertical="center"/>
    </xf>
    <xf numFmtId="4" fontId="4" fillId="0" borderId="0" xfId="0" applyFont="1" applyAlignment="1">
      <alignment horizontal="right" vertical="center"/>
    </xf>
    <xf numFmtId="4" fontId="3" fillId="0" borderId="0" xfId="0" applyFont="1" applyAlignment="1">
      <alignment horizontal="right" vertical="center"/>
    </xf>
    <xf numFmtId="4" fontId="3" fillId="0" borderId="0" xfId="0" applyFont="1" applyAlignment="1">
      <alignment horizontal="center" vertical="center"/>
    </xf>
    <xf numFmtId="4" fontId="3" fillId="0" borderId="0" xfId="0" applyFont="1" applyAlignment="1">
      <alignment vertical="center" wrapText="1"/>
    </xf>
    <xf numFmtId="4" fontId="3" fillId="0" borderId="0" xfId="0" applyFont="1" applyAlignment="1">
      <alignment horizontal="center" vertical="center"/>
    </xf>
    <xf numFmtId="4" fontId="3" fillId="0" borderId="0" xfId="0" applyFont="1" applyBorder="1" applyAlignment="1">
      <alignment horizontal="center" vertical="center"/>
    </xf>
    <xf numFmtId="4" fontId="9" fillId="3" borderId="0" xfId="0" applyFont="1" applyFill="1" applyAlignment="1">
      <alignment horizontal="left" vertical="center"/>
    </xf>
    <xf numFmtId="4" fontId="6" fillId="3" borderId="0" xfId="0" applyFont="1" applyFill="1" applyAlignment="1">
      <alignment horizontal="center" vertical="center"/>
    </xf>
    <xf numFmtId="4" fontId="6" fillId="3" borderId="0" xfId="0" applyFont="1" applyFill="1" applyAlignment="1">
      <alignment horizontal="right" vertical="center"/>
    </xf>
    <xf numFmtId="1" fontId="6" fillId="3" borderId="0" xfId="0" applyNumberFormat="1" applyFont="1" applyFill="1" applyAlignment="1">
      <alignment horizontal="center" vertical="center"/>
    </xf>
    <xf numFmtId="165" fontId="6" fillId="3" borderId="0" xfId="0" applyNumberFormat="1" applyFont="1" applyFill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3" fontId="6" fillId="3" borderId="0" xfId="0" applyNumberFormat="1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4" fontId="4" fillId="0" borderId="0" xfId="0" applyFont="1" applyBorder="1" applyAlignment="1">
      <alignment horizontal="center" vertical="center"/>
    </xf>
    <xf numFmtId="4" fontId="9" fillId="3" borderId="0" xfId="0" applyFont="1" applyFill="1" applyAlignment="1">
      <alignment horizontal="right" vertical="center"/>
    </xf>
    <xf numFmtId="165" fontId="6" fillId="3" borderId="0" xfId="0" applyNumberFormat="1" applyFont="1" applyFill="1" applyAlignment="1">
      <alignment horizontal="center" vertical="center"/>
    </xf>
    <xf numFmtId="4" fontId="6" fillId="3" borderId="0" xfId="0" applyFont="1" applyFill="1" applyAlignment="1">
      <alignment vertical="center" wrapText="1"/>
    </xf>
    <xf numFmtId="4" fontId="6" fillId="3" borderId="0" xfId="0" applyFont="1" applyFill="1" applyBorder="1" applyAlignment="1">
      <alignment vertical="center" wrapText="1"/>
    </xf>
    <xf numFmtId="4" fontId="3" fillId="3" borderId="0" xfId="0" applyFont="1" applyFill="1" applyAlignment="1">
      <alignment horizontal="center" vertical="center"/>
    </xf>
    <xf numFmtId="4" fontId="5" fillId="3" borderId="0" xfId="0" applyFont="1" applyFill="1" applyAlignment="1">
      <alignment horizontal="right" vertical="center"/>
    </xf>
    <xf numFmtId="164" fontId="5" fillId="3" borderId="0" xfId="0" applyNumberFormat="1" applyFont="1" applyFill="1" applyAlignment="1">
      <alignment horizontal="center" vertical="center"/>
    </xf>
    <xf numFmtId="4" fontId="5" fillId="3" borderId="0" xfId="0" applyFont="1" applyFill="1" applyAlignment="1">
      <alignment horizontal="center" vertical="center"/>
    </xf>
    <xf numFmtId="4" fontId="6" fillId="4" borderId="0" xfId="0" applyFont="1" applyFill="1" applyAlignment="1">
      <alignment horizontal="center" vertical="center"/>
    </xf>
    <xf numFmtId="4" fontId="7" fillId="4" borderId="0" xfId="0" applyFont="1" applyFill="1" applyAlignment="1">
      <alignment horizontal="right" vertical="center"/>
    </xf>
    <xf numFmtId="4" fontId="6" fillId="4" borderId="0" xfId="0" applyFont="1" applyFill="1" applyAlignment="1">
      <alignment horizontal="left" vertical="center"/>
    </xf>
    <xf numFmtId="4" fontId="6" fillId="5" borderId="0" xfId="0" applyFont="1" applyFill="1" applyAlignment="1">
      <alignment horizontal="center" vertical="center"/>
    </xf>
    <xf numFmtId="3" fontId="6" fillId="5" borderId="0" xfId="0" applyNumberFormat="1" applyFont="1" applyFill="1" applyAlignment="1">
      <alignment horizontal="center" vertical="center"/>
    </xf>
    <xf numFmtId="2" fontId="6" fillId="5" borderId="0" xfId="0" applyNumberFormat="1" applyFont="1" applyFill="1" applyAlignment="1">
      <alignment horizontal="center" vertical="center"/>
    </xf>
    <xf numFmtId="4" fontId="7" fillId="4" borderId="0" xfId="0" applyFont="1" applyFill="1" applyAlignment="1">
      <alignment horizontal="center" vertical="center"/>
    </xf>
    <xf numFmtId="4" fontId="6" fillId="4" borderId="0" xfId="0" applyFont="1" applyFill="1" applyAlignment="1">
      <alignment vertical="center" wrapText="1"/>
    </xf>
    <xf numFmtId="4" fontId="6" fillId="4" borderId="0" xfId="0" applyFont="1" applyFill="1" applyBorder="1" applyAlignment="1">
      <alignment horizontal="center" vertical="center"/>
    </xf>
    <xf numFmtId="4" fontId="3" fillId="4" borderId="0" xfId="0" applyFont="1" applyFill="1" applyAlignment="1">
      <alignment horizontal="center" vertical="center"/>
    </xf>
    <xf numFmtId="4" fontId="6" fillId="5" borderId="0" xfId="0" quotePrefix="1" applyFont="1" applyFill="1" applyAlignment="1">
      <alignment horizontal="center" vertical="center"/>
    </xf>
    <xf numFmtId="4" fontId="6" fillId="4" borderId="1" xfId="0" applyFont="1" applyFill="1" applyBorder="1" applyAlignment="1">
      <alignment horizontal="center" vertical="center" wrapText="1"/>
    </xf>
    <xf numFmtId="4" fontId="7" fillId="4" borderId="1" xfId="0" applyFont="1" applyFill="1" applyBorder="1" applyAlignment="1">
      <alignment horizontal="center" vertical="center"/>
    </xf>
    <xf numFmtId="4" fontId="3" fillId="2" borderId="0" xfId="0" applyFont="1" applyFill="1" applyAlignment="1">
      <alignment horizontal="right" vertical="center"/>
    </xf>
    <xf numFmtId="4" fontId="6" fillId="6" borderId="0" xfId="0" applyFont="1" applyFill="1" applyBorder="1" applyAlignment="1">
      <alignment horizontal="right" vertical="center"/>
    </xf>
    <xf numFmtId="9" fontId="6" fillId="6" borderId="0" xfId="1" applyFont="1" applyFill="1" applyBorder="1" applyAlignment="1">
      <alignment horizontal="left" vertical="center"/>
    </xf>
    <xf numFmtId="4" fontId="6" fillId="6" borderId="0" xfId="0" applyFont="1" applyFill="1" applyAlignment="1">
      <alignment vertical="center" wrapText="1"/>
    </xf>
    <xf numFmtId="4" fontId="6" fillId="6" borderId="0" xfId="0" applyFont="1" applyFill="1" applyAlignment="1">
      <alignment horizontal="center" vertical="center" wrapText="1"/>
    </xf>
    <xf numFmtId="4" fontId="6" fillId="6" borderId="1" xfId="0" applyFont="1" applyFill="1" applyBorder="1" applyAlignment="1">
      <alignment horizontal="center" vertical="center" wrapText="1"/>
    </xf>
    <xf numFmtId="4" fontId="3" fillId="0" borderId="0" xfId="0" applyFont="1" applyFill="1" applyAlignment="1">
      <alignment horizontal="center" vertical="center"/>
    </xf>
    <xf numFmtId="4" fontId="7" fillId="6" borderId="0" xfId="0" applyFont="1" applyFill="1" applyBorder="1" applyAlignment="1">
      <alignment horizontal="right" vertical="center"/>
    </xf>
    <xf numFmtId="2" fontId="6" fillId="6" borderId="0" xfId="0" applyNumberFormat="1" applyFont="1" applyFill="1" applyBorder="1" applyAlignment="1">
      <alignment horizontal="left" vertical="center"/>
    </xf>
    <xf numFmtId="4" fontId="6" fillId="3" borderId="1" xfId="0" applyFont="1" applyFill="1" applyBorder="1" applyAlignment="1">
      <alignment horizontal="center" vertical="center"/>
    </xf>
    <xf numFmtId="166" fontId="6" fillId="3" borderId="0" xfId="0" applyNumberFormat="1" applyFont="1" applyFill="1" applyAlignment="1">
      <alignment horizontal="center" vertical="center"/>
    </xf>
    <xf numFmtId="4" fontId="6" fillId="5" borderId="2" xfId="0" applyFont="1" applyFill="1" applyBorder="1" applyAlignment="1">
      <alignment horizontal="right" vertical="center"/>
    </xf>
    <xf numFmtId="4" fontId="6" fillId="4" borderId="0" xfId="0" applyFont="1" applyFill="1" applyAlignment="1">
      <alignment horizontal="center" vertical="center" wrapText="1"/>
    </xf>
    <xf numFmtId="4" fontId="3" fillId="4" borderId="2" xfId="0" applyFont="1" applyFill="1" applyBorder="1" applyAlignment="1">
      <alignment horizontal="center" vertical="center"/>
    </xf>
    <xf numFmtId="4" fontId="6" fillId="5" borderId="2" xfId="0" quotePrefix="1" applyFont="1" applyFill="1" applyBorder="1" applyAlignment="1">
      <alignment horizontal="center" vertical="center"/>
    </xf>
    <xf numFmtId="4" fontId="6" fillId="5" borderId="0" xfId="0" applyFont="1" applyFill="1" applyAlignment="1">
      <alignment horizontal="center" vertical="center"/>
    </xf>
    <xf numFmtId="4" fontId="7" fillId="4" borderId="0" xfId="0" applyFont="1" applyFill="1" applyBorder="1" applyAlignment="1">
      <alignment horizontal="center" vertical="center"/>
    </xf>
    <xf numFmtId="4" fontId="6" fillId="5" borderId="0" xfId="0" applyFont="1" applyFill="1" applyBorder="1" applyAlignment="1">
      <alignment horizontal="center" vertical="center"/>
    </xf>
    <xf numFmtId="4" fontId="6" fillId="3" borderId="0" xfId="0" applyFont="1" applyFill="1" applyBorder="1" applyAlignment="1">
      <alignment horizontal="center" vertical="center"/>
    </xf>
    <xf numFmtId="4" fontId="7" fillId="4" borderId="0" xfId="0" applyFont="1" applyFill="1" applyBorder="1" applyAlignment="1">
      <alignment horizontal="right" vertical="center"/>
    </xf>
    <xf numFmtId="4" fontId="6" fillId="5" borderId="0" xfId="0" applyNumberFormat="1" applyFont="1" applyFill="1" applyAlignment="1">
      <alignment horizontal="center" vertical="center"/>
    </xf>
    <xf numFmtId="4" fontId="6" fillId="5" borderId="3" xfId="0" applyNumberFormat="1" applyFont="1" applyFill="1" applyBorder="1" applyAlignment="1">
      <alignment horizontal="center" vertical="center"/>
    </xf>
    <xf numFmtId="4" fontId="6" fillId="4" borderId="3" xfId="0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4" fontId="6" fillId="5" borderId="1" xfId="0" applyFont="1" applyFill="1" applyBorder="1" applyAlignment="1">
      <alignment horizontal="center" vertical="center"/>
    </xf>
    <xf numFmtId="4" fontId="6" fillId="5" borderId="0" xfId="0" applyFont="1" applyFill="1" applyAlignment="1">
      <alignment horizontal="center" vertical="center"/>
    </xf>
  </cellXfs>
  <cellStyles count="3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111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mu (diff)</c:v>
          </c:tx>
          <c:spPr>
            <a:solidFill>
              <a:srgbClr val="3366FF"/>
            </a:solidFill>
            <a:ln>
              <a:solidFill>
                <a:schemeClr val="accent1"/>
              </a:solidFill>
            </a:ln>
          </c:spPr>
          <c:invertIfNegative val="0"/>
          <c:cat>
            <c:numRef>
              <c:f>'WSD-Incentive'!$G$3</c:f>
              <c:numCache>
                <c:formatCode>#,##0.00</c:formatCode>
                <c:ptCount val="1"/>
              </c:numCache>
            </c:numRef>
          </c:cat>
          <c:val>
            <c:numRef>
              <c:f>'WSD-Incentive'!$H$3</c:f>
              <c:numCache>
                <c:formatCode>#,##0.00</c:formatCode>
                <c:ptCount val="1"/>
                <c:pt idx="0">
                  <c:v>0.0</c:v>
                </c:pt>
              </c:numCache>
            </c:numRef>
          </c:val>
        </c:ser>
        <c:ser>
          <c:idx val="2"/>
          <c:order val="1"/>
          <c:tx>
            <c:v>M (diff)</c:v>
          </c:tx>
          <c:spPr>
            <a:solidFill>
              <a:srgbClr val="FF0000"/>
            </a:solidFill>
            <a:ln>
              <a:solidFill>
                <a:schemeClr val="accent2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'WSD-Incentive'!$K$3</c:f>
                <c:numCache>
                  <c:formatCode>General</c:formatCode>
                  <c:ptCount val="1"/>
                  <c:pt idx="0">
                    <c:v>0.000927982332436033</c:v>
                  </c:pt>
                </c:numCache>
              </c:numRef>
            </c:plus>
            <c:minus>
              <c:numRef>
                <c:f>'WSD-Incentive'!$K$3</c:f>
                <c:numCache>
                  <c:formatCode>General</c:formatCode>
                  <c:ptCount val="1"/>
                  <c:pt idx="0">
                    <c:v>0.000927982332436033</c:v>
                  </c:pt>
                </c:numCache>
              </c:numRef>
            </c:minus>
            <c:spPr>
              <a:ln w="28575" cmpd="sng">
                <a:solidFill>
                  <a:srgbClr val="800000"/>
                </a:solidFill>
              </a:ln>
            </c:spPr>
          </c:errBars>
          <c:cat>
            <c:numRef>
              <c:f>'WSD-Incentive'!$G$3</c:f>
              <c:numCache>
                <c:formatCode>#,##0.00</c:formatCode>
                <c:ptCount val="1"/>
              </c:numCache>
            </c:numRef>
          </c:cat>
          <c:val>
            <c:numRef>
              <c:f>'WSD-Incentive'!$I$3</c:f>
              <c:numCache>
                <c:formatCode>#,##0.00</c:formatCode>
                <c:ptCount val="1"/>
                <c:pt idx="0">
                  <c:v>3.999893152363874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7264968"/>
        <c:axId val="1379158440"/>
      </c:barChart>
      <c:catAx>
        <c:axId val="13772649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   Mu (diff)     M(diff)</a:t>
                </a:r>
              </a:p>
            </c:rich>
          </c:tx>
          <c:layout>
            <c:manualLayout>
              <c:xMode val="edge"/>
              <c:yMode val="edge"/>
              <c:x val="0.323489742353634"/>
              <c:y val="0.902059496567506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crossAx val="1379158440"/>
        <c:crosses val="autoZero"/>
        <c:auto val="1"/>
        <c:lblAlgn val="ctr"/>
        <c:lblOffset val="100"/>
        <c:noMultiLvlLbl val="0"/>
      </c:catAx>
      <c:valAx>
        <c:axId val="1379158440"/>
        <c:scaling>
          <c:orientation val="minMax"/>
          <c:max val="6.0"/>
          <c:min val="-1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Difference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377264968"/>
        <c:crosses val="autoZero"/>
        <c:crossBetween val="between"/>
        <c:majorUnit val="1.0"/>
      </c:valAx>
    </c:plotArea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txPr>
    <a:bodyPr/>
    <a:lstStyle/>
    <a:p>
      <a:pPr>
        <a:defRPr sz="2400" b="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921500" y="3880555"/>
    <xdr:ext cx="5600700" cy="554990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120" zoomScaleNormal="120" zoomScalePageLayoutView="120" workbookViewId="0">
      <selection activeCell="D2" sqref="D2"/>
    </sheetView>
  </sheetViews>
  <sheetFormatPr baseColWidth="10" defaultColWidth="13.09765625" defaultRowHeight="19" x14ac:dyDescent="0"/>
  <cols>
    <col min="1" max="1" width="13.09765625" style="5"/>
    <col min="2" max="5" width="9.3984375" style="3" customWidth="1"/>
    <col min="6" max="6" width="3.69921875" style="3" customWidth="1"/>
    <col min="7" max="7" width="9.69921875" style="3" customWidth="1"/>
    <col min="8" max="8" width="9.796875" style="3" customWidth="1"/>
    <col min="9" max="9" width="3.09765625" style="3" customWidth="1"/>
    <col min="10" max="10" width="12.09765625" style="3" customWidth="1"/>
    <col min="11" max="11" width="9.3984375" style="3" customWidth="1"/>
    <col min="12" max="12" width="6.296875" style="3" customWidth="1"/>
    <col min="13" max="16" width="9.69921875" style="3" customWidth="1"/>
    <col min="17" max="16384" width="13.09765625" style="3"/>
  </cols>
  <sheetData>
    <row r="1" spans="1:12">
      <c r="A1" s="30" t="s">
        <v>41</v>
      </c>
      <c r="B1" s="24"/>
      <c r="C1" s="25" t="s">
        <v>3</v>
      </c>
      <c r="D1" s="26">
        <v>1E-3</v>
      </c>
      <c r="E1" s="24"/>
      <c r="G1" s="37" t="s">
        <v>4</v>
      </c>
      <c r="H1" s="36" t="s">
        <v>5</v>
      </c>
      <c r="I1" s="61" t="s">
        <v>6</v>
      </c>
      <c r="J1" s="61"/>
      <c r="K1" s="46" t="s">
        <v>37</v>
      </c>
    </row>
    <row r="2" spans="1:12" s="5" customFormat="1">
      <c r="A2" s="49">
        <v>1E-3</v>
      </c>
      <c r="B2" s="24"/>
      <c r="C2" s="25" t="s">
        <v>38</v>
      </c>
      <c r="D2" s="26">
        <v>16</v>
      </c>
      <c r="E2" s="24"/>
      <c r="G2" s="37"/>
      <c r="H2" s="53"/>
      <c r="I2" s="54"/>
      <c r="J2" s="54"/>
      <c r="K2" s="55"/>
    </row>
    <row r="3" spans="1:12">
      <c r="A3" s="49"/>
      <c r="B3" s="24"/>
      <c r="C3" s="24"/>
      <c r="D3" s="53"/>
      <c r="E3" s="53"/>
      <c r="G3" s="37"/>
      <c r="H3" s="24">
        <f>E5</f>
        <v>0</v>
      </c>
      <c r="I3" s="62">
        <f ca="1">E19</f>
        <v>3.9998931523638737</v>
      </c>
      <c r="J3" s="62"/>
      <c r="K3" s="8">
        <f ca="1">K9</f>
        <v>9.2798233243603372E-4</v>
      </c>
    </row>
    <row r="4" spans="1:12" s="5" customFormat="1">
      <c r="A4" s="49"/>
      <c r="B4" s="56" t="s">
        <v>40</v>
      </c>
      <c r="C4" s="53">
        <v>-2</v>
      </c>
      <c r="D4" s="53">
        <f>-C4</f>
        <v>2</v>
      </c>
      <c r="E4" s="53"/>
      <c r="G4" s="37"/>
      <c r="H4" s="24"/>
      <c r="I4" s="52"/>
      <c r="J4" s="52"/>
      <c r="K4" s="8"/>
    </row>
    <row r="5" spans="1:12" ht="27" customHeight="1">
      <c r="A5" s="49"/>
      <c r="B5" s="56" t="s">
        <v>39</v>
      </c>
      <c r="C5" s="24">
        <f>$D$2+C4</f>
        <v>14</v>
      </c>
      <c r="D5" s="24">
        <f>$D$2+D4</f>
        <v>18</v>
      </c>
      <c r="E5" s="24"/>
    </row>
    <row r="6" spans="1:12" s="5" customFormat="1" ht="27" customHeight="1">
      <c r="A6" s="31"/>
      <c r="B6" s="44" t="s">
        <v>35</v>
      </c>
      <c r="C6" s="45">
        <v>0.05</v>
      </c>
      <c r="D6" s="38" t="s">
        <v>23</v>
      </c>
      <c r="E6" s="39">
        <v>0.95</v>
      </c>
      <c r="G6" s="7" t="s">
        <v>34</v>
      </c>
      <c r="H6" s="18"/>
      <c r="I6" s="4"/>
      <c r="J6" s="7" t="s">
        <v>8</v>
      </c>
      <c r="K6" s="19"/>
    </row>
    <row r="7" spans="1:12" s="4" customFormat="1" ht="21" customHeight="1">
      <c r="A7" s="31"/>
      <c r="B7" s="40"/>
      <c r="C7" s="41" t="s">
        <v>9</v>
      </c>
      <c r="D7" s="41" t="s">
        <v>10</v>
      </c>
      <c r="E7" s="41" t="s">
        <v>11</v>
      </c>
      <c r="G7" s="9" t="s">
        <v>7</v>
      </c>
      <c r="H7" s="14">
        <f ca="1">E19/E29</f>
        <v>9750.6026017700478</v>
      </c>
      <c r="I7" s="3"/>
      <c r="J7" s="9" t="s">
        <v>13</v>
      </c>
      <c r="K7" s="47">
        <f ca="1">E29</f>
        <v>4.1022009774429371E-4</v>
      </c>
    </row>
    <row r="8" spans="1:12" s="4" customFormat="1" ht="45" customHeight="1">
      <c r="A8" s="35" t="s">
        <v>24</v>
      </c>
      <c r="B8" s="42" t="s">
        <v>25</v>
      </c>
      <c r="C8" s="42" t="s">
        <v>0</v>
      </c>
      <c r="D8" s="42" t="s">
        <v>18</v>
      </c>
      <c r="E8" s="42" t="s">
        <v>15</v>
      </c>
      <c r="G8" s="9" t="s">
        <v>21</v>
      </c>
      <c r="H8" s="14">
        <f ca="1">TINV(C6*2,E25)</f>
        <v>1.8331129326562374</v>
      </c>
      <c r="I8" s="3"/>
      <c r="J8" s="9" t="s">
        <v>22</v>
      </c>
      <c r="K8" s="14">
        <f ca="1">TINV(1-E6,E25)</f>
        <v>2.2621571627982049</v>
      </c>
      <c r="L8" s="15"/>
    </row>
    <row r="9" spans="1:12" ht="30" customHeight="1">
      <c r="A9" s="24">
        <f t="shared" ref="A9:A18" ca="1" si="0">NORMINV(RAND(),0,$A$2)</f>
        <v>-1.1730780908973473E-3</v>
      </c>
      <c r="B9" s="28">
        <v>1</v>
      </c>
      <c r="C9" s="57">
        <f ca="1">$D$2+C$4+$A9+NORMINV(RAND(),0,$D$1)</f>
        <v>14.000599613687609</v>
      </c>
      <c r="D9" s="57">
        <f t="shared" ref="D9:D18" ca="1" si="1">$D$2+D$4+$A9+NORMINV(RAND(),0,$D$1)</f>
        <v>17.999299428139388</v>
      </c>
      <c r="E9" s="57">
        <f ca="1">D9-C9</f>
        <v>3.9986998144517791</v>
      </c>
      <c r="F9" s="1"/>
      <c r="G9" s="21" t="s">
        <v>19</v>
      </c>
      <c r="H9" s="23" t="str">
        <f ca="1">IF(H7&gt;H8,"Reject", "Don'to reject")</f>
        <v>Reject</v>
      </c>
      <c r="J9" s="21" t="s">
        <v>26</v>
      </c>
      <c r="K9" s="22">
        <f ca="1">K8*E29</f>
        <v>9.2798233243603372E-4</v>
      </c>
      <c r="L9" s="6"/>
    </row>
    <row r="10" spans="1:12" ht="30" customHeight="1">
      <c r="A10" s="24">
        <f t="shared" ca="1" si="0"/>
        <v>1.4423903271811316E-3</v>
      </c>
      <c r="B10" s="28">
        <v>2</v>
      </c>
      <c r="C10" s="57">
        <f t="shared" ref="C10:C18" ca="1" si="2">$D$2+C$4+$A10+NORMINV(RAND(),0,$D$1)</f>
        <v>14.002204460880662</v>
      </c>
      <c r="D10" s="57">
        <f t="shared" ca="1" si="1"/>
        <v>18.002151625713665</v>
      </c>
      <c r="E10" s="57">
        <f t="shared" ref="E10:E18" ca="1" si="3">D10-C10</f>
        <v>3.9999471648330029</v>
      </c>
      <c r="F10" s="1"/>
      <c r="G10" s="20"/>
      <c r="H10" s="20"/>
      <c r="J10" s="9" t="s">
        <v>20</v>
      </c>
      <c r="K10" s="14">
        <f ca="1">E19+K9</f>
        <v>4.0008211346963094</v>
      </c>
      <c r="L10" s="6"/>
    </row>
    <row r="11" spans="1:12" ht="30" customHeight="1">
      <c r="A11" s="24">
        <f t="shared" ca="1" si="0"/>
        <v>1.2820856432789293E-3</v>
      </c>
      <c r="B11" s="28">
        <v>3</v>
      </c>
      <c r="C11" s="57">
        <f t="shared" ca="1" si="2"/>
        <v>13.999383032343665</v>
      </c>
      <c r="D11" s="57">
        <f t="shared" ca="1" si="1"/>
        <v>17.999118184456663</v>
      </c>
      <c r="E11" s="57">
        <f t="shared" ca="1" si="3"/>
        <v>3.9997351521129971</v>
      </c>
      <c r="F11" s="2"/>
      <c r="G11" s="20"/>
      <c r="H11" s="20"/>
      <c r="J11" s="9" t="s">
        <v>2</v>
      </c>
      <c r="K11" s="14">
        <f ca="1">E19-K9</f>
        <v>3.9989651700314375</v>
      </c>
      <c r="L11" s="6"/>
    </row>
    <row r="12" spans="1:12" ht="30" customHeight="1">
      <c r="A12" s="24">
        <f t="shared" ca="1" si="0"/>
        <v>1.0729220349842547E-4</v>
      </c>
      <c r="B12" s="28">
        <v>4</v>
      </c>
      <c r="C12" s="57">
        <f t="shared" ca="1" si="2"/>
        <v>13.999340160970721</v>
      </c>
      <c r="D12" s="57">
        <f t="shared" ca="1" si="1"/>
        <v>18.000194495657947</v>
      </c>
      <c r="E12" s="57">
        <f t="shared" ca="1" si="3"/>
        <v>4.0008543346872258</v>
      </c>
    </row>
    <row r="13" spans="1:12" ht="30" customHeight="1">
      <c r="A13" s="24">
        <f t="shared" ca="1" si="0"/>
        <v>-2.6250042965950203E-4</v>
      </c>
      <c r="B13" s="28">
        <v>5</v>
      </c>
      <c r="C13" s="57">
        <f t="shared" ca="1" si="2"/>
        <v>13.999124290786449</v>
      </c>
      <c r="D13" s="57">
        <f t="shared" ca="1" si="1"/>
        <v>17.998532838376189</v>
      </c>
      <c r="E13" s="57">
        <f t="shared" ca="1" si="3"/>
        <v>3.9994085475897396</v>
      </c>
    </row>
    <row r="14" spans="1:12" ht="30" customHeight="1">
      <c r="A14" s="24">
        <f t="shared" ca="1" si="0"/>
        <v>-1.7912569999938273E-3</v>
      </c>
      <c r="B14" s="28">
        <v>6</v>
      </c>
      <c r="C14" s="57">
        <f t="shared" ca="1" si="2"/>
        <v>13.998967972610703</v>
      </c>
      <c r="D14" s="57">
        <f t="shared" ca="1" si="1"/>
        <v>17.999331743801072</v>
      </c>
      <c r="E14" s="57">
        <f t="shared" ca="1" si="3"/>
        <v>4.0003637711903686</v>
      </c>
      <c r="G14" s="43"/>
      <c r="H14" s="43"/>
    </row>
    <row r="15" spans="1:12" ht="30" customHeight="1">
      <c r="A15" s="24">
        <f t="shared" ca="1" si="0"/>
        <v>-8.8532885180251373E-4</v>
      </c>
      <c r="B15" s="28">
        <v>7</v>
      </c>
      <c r="C15" s="57">
        <f t="shared" ca="1" si="2"/>
        <v>14.000625373446043</v>
      </c>
      <c r="D15" s="57">
        <f t="shared" ca="1" si="1"/>
        <v>17.998316778080433</v>
      </c>
      <c r="E15" s="57">
        <f t="shared" ca="1" si="3"/>
        <v>3.9976914046343897</v>
      </c>
    </row>
    <row r="16" spans="1:12" ht="30" customHeight="1">
      <c r="A16" s="24">
        <f t="shared" ca="1" si="0"/>
        <v>1.1644463439831864E-4</v>
      </c>
      <c r="B16" s="28">
        <v>8</v>
      </c>
      <c r="C16" s="57">
        <f t="shared" ca="1" si="2"/>
        <v>13.999281559063068</v>
      </c>
      <c r="D16" s="57">
        <f t="shared" ca="1" si="1"/>
        <v>18.00065616738927</v>
      </c>
      <c r="E16" s="57">
        <f t="shared" ca="1" si="3"/>
        <v>4.0013746083262021</v>
      </c>
    </row>
    <row r="17" spans="1:5" ht="30" customHeight="1">
      <c r="A17" s="24">
        <f t="shared" ca="1" si="0"/>
        <v>1.6513518435634547E-3</v>
      </c>
      <c r="B17" s="28">
        <v>9</v>
      </c>
      <c r="C17" s="57">
        <f t="shared" ca="1" si="2"/>
        <v>14.000963503245497</v>
      </c>
      <c r="D17" s="57">
        <f t="shared" ca="1" si="1"/>
        <v>18.002924479936603</v>
      </c>
      <c r="E17" s="57">
        <f t="shared" ca="1" si="3"/>
        <v>4.0019609766911053</v>
      </c>
    </row>
    <row r="18" spans="1:5" ht="30" customHeight="1" thickBot="1">
      <c r="A18" s="59">
        <f t="shared" ca="1" si="0"/>
        <v>-6.3465207844647944E-4</v>
      </c>
      <c r="B18" s="60">
        <v>10</v>
      </c>
      <c r="C18" s="58">
        <f t="shared" ca="1" si="2"/>
        <v>14.000383848338203</v>
      </c>
      <c r="D18" s="58">
        <f t="shared" ca="1" si="1"/>
        <v>17.999279597460124</v>
      </c>
      <c r="E18" s="58">
        <f t="shared" ca="1" si="3"/>
        <v>3.998895749121921</v>
      </c>
    </row>
    <row r="19" spans="1:5" ht="30" customHeight="1">
      <c r="A19" s="32">
        <f ca="1">AVERAGE(A9:A18)</f>
        <v>-1.4725179887941005E-5</v>
      </c>
      <c r="B19" s="27" t="s">
        <v>16</v>
      </c>
      <c r="C19" s="29">
        <f ca="1">AVERAGE(C9:C18)</f>
        <v>14.000087381537261</v>
      </c>
      <c r="D19" s="29">
        <f ca="1">AVERAGE(D9:D18)</f>
        <v>17.999980533901137</v>
      </c>
      <c r="E19" s="29">
        <f ca="1">AVERAGE(E9:E18)</f>
        <v>3.9998931523638737</v>
      </c>
    </row>
    <row r="20" spans="1:5" ht="33" customHeight="1">
      <c r="A20" s="33"/>
      <c r="B20" s="27"/>
      <c r="C20" s="34" t="s">
        <v>17</v>
      </c>
      <c r="D20" s="34" t="s">
        <v>14</v>
      </c>
      <c r="E20" s="34" t="s">
        <v>27</v>
      </c>
    </row>
    <row r="21" spans="1:5" ht="23" customHeight="1" thickBot="1">
      <c r="A21" s="50"/>
      <c r="B21" s="48" t="s">
        <v>28</v>
      </c>
      <c r="C21" s="51">
        <f ca="1">STDEV(C9:C18)</f>
        <v>1.0420993868348772E-3</v>
      </c>
      <c r="D21" s="51">
        <f t="shared" ref="D21:E21" ca="1" si="4">STDEV(D9:D18)</f>
        <v>1.522659078974918E-3</v>
      </c>
      <c r="E21" s="51">
        <f t="shared" ca="1" si="4"/>
        <v>1.2972298533664023E-3</v>
      </c>
    </row>
    <row r="22" spans="1:5" ht="27" customHeight="1" thickTop="1">
      <c r="B22" s="8"/>
      <c r="C22" s="16" t="s">
        <v>36</v>
      </c>
      <c r="D22" s="9" t="s">
        <v>1</v>
      </c>
      <c r="E22" s="10">
        <f ca="1">SUM(E9:E18)</f>
        <v>39.998931523638738</v>
      </c>
    </row>
    <row r="23" spans="1:5" s="5" customFormat="1" ht="30" customHeight="1">
      <c r="B23" s="8"/>
      <c r="C23" s="8"/>
      <c r="D23" s="9" t="s">
        <v>29</v>
      </c>
      <c r="E23" s="10">
        <f ca="1">COUNT(E9:E18)</f>
        <v>10</v>
      </c>
    </row>
    <row r="24" spans="1:5">
      <c r="B24" s="8"/>
      <c r="C24" s="8"/>
      <c r="D24" s="11" t="s">
        <v>30</v>
      </c>
      <c r="E24" s="17">
        <f ca="1">SUMSQ(E9:E18)-E22^2/E23</f>
        <v>1.5145247573400411E-5</v>
      </c>
    </row>
    <row r="25" spans="1:5">
      <c r="B25" s="8"/>
      <c r="C25" s="8"/>
      <c r="D25" s="12" t="s">
        <v>31</v>
      </c>
      <c r="E25" s="13">
        <f ca="1">E23-1</f>
        <v>9</v>
      </c>
    </row>
    <row r="26" spans="1:5" ht="20">
      <c r="B26" s="8"/>
      <c r="C26" s="8"/>
      <c r="D26" s="9" t="s">
        <v>32</v>
      </c>
      <c r="E26" s="14">
        <f ca="1">E24/E25</f>
        <v>1.6828052859333791E-6</v>
      </c>
    </row>
    <row r="27" spans="1:5">
      <c r="B27" s="8"/>
      <c r="C27" s="8"/>
      <c r="D27" s="9" t="s">
        <v>33</v>
      </c>
      <c r="E27" s="14">
        <f ca="1">SQRT(E26)</f>
        <v>1.297229850848869E-3</v>
      </c>
    </row>
    <row r="28" spans="1:5" ht="20">
      <c r="B28" s="8"/>
      <c r="C28" s="8"/>
      <c r="D28" s="9" t="s">
        <v>12</v>
      </c>
      <c r="E28" s="14">
        <f ca="1">E26/E23</f>
        <v>1.682805285933379E-7</v>
      </c>
    </row>
    <row r="29" spans="1:5">
      <c r="B29" s="8"/>
      <c r="C29" s="8"/>
      <c r="D29" s="9" t="s">
        <v>13</v>
      </c>
      <c r="E29" s="14">
        <f ca="1">SQRT(E28)</f>
        <v>4.1022009774429371E-4</v>
      </c>
    </row>
    <row r="31" spans="1:5">
      <c r="D31" s="3">
        <f ca="1">PEARSON(C9:C18,D9:D18)</f>
        <v>0.54250618868312661</v>
      </c>
    </row>
    <row r="32" spans="1:5" s="5" customFormat="1">
      <c r="D32" s="2"/>
    </row>
    <row r="33" spans="4:5" s="5" customFormat="1" ht="30" customHeight="1"/>
    <row r="38" spans="4:5">
      <c r="D38" s="2"/>
      <c r="E38" s="5"/>
    </row>
    <row r="39" spans="4:5" s="5" customFormat="1" ht="30" customHeight="1"/>
  </sheetData>
  <mergeCells count="2">
    <mergeCell ref="I1:J1"/>
    <mergeCell ref="I3:J3"/>
  </mergeCells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WSD-Incentive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2015-05-13T15:48:30Z</dcterms:modified>
</cp:coreProperties>
</file>