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2240" yWindow="0" windowWidth="25600" windowHeight="16060" tabRatio="779"/>
  </bookViews>
  <sheets>
    <sheet name="Chapter 9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9" i="9" l="1"/>
  <c r="C89" i="9"/>
  <c r="E80" i="9"/>
  <c r="C80" i="9"/>
  <c r="C54" i="9"/>
  <c r="B57" i="9"/>
  <c r="C57" i="9"/>
  <c r="D57" i="9"/>
  <c r="E57" i="9"/>
  <c r="F57" i="9"/>
  <c r="G57" i="9"/>
  <c r="H57" i="9"/>
  <c r="I57" i="9"/>
  <c r="J57" i="9"/>
  <c r="K57" i="9"/>
  <c r="L57" i="9"/>
  <c r="B58" i="9"/>
  <c r="C58" i="9"/>
  <c r="D58" i="9"/>
  <c r="E58" i="9"/>
  <c r="F58" i="9"/>
  <c r="G58" i="9"/>
  <c r="H58" i="9"/>
  <c r="I58" i="9"/>
  <c r="J58" i="9"/>
  <c r="K58" i="9"/>
  <c r="L58" i="9"/>
  <c r="B59" i="9"/>
  <c r="C59" i="9"/>
  <c r="D59" i="9"/>
  <c r="E59" i="9"/>
  <c r="F59" i="9"/>
  <c r="G59" i="9"/>
  <c r="H59" i="9"/>
  <c r="I59" i="9"/>
  <c r="J59" i="9"/>
  <c r="K59" i="9"/>
  <c r="L59" i="9"/>
  <c r="B60" i="9"/>
  <c r="C60" i="9"/>
  <c r="D60" i="9"/>
  <c r="E60" i="9"/>
  <c r="F60" i="9"/>
  <c r="G60" i="9"/>
  <c r="H60" i="9"/>
  <c r="I60" i="9"/>
  <c r="J60" i="9"/>
  <c r="K60" i="9"/>
  <c r="L60" i="9"/>
  <c r="B61" i="9"/>
  <c r="C61" i="9"/>
  <c r="D61" i="9"/>
  <c r="E61" i="9"/>
  <c r="F61" i="9"/>
  <c r="G61" i="9"/>
  <c r="H61" i="9"/>
  <c r="I61" i="9"/>
  <c r="J61" i="9"/>
  <c r="K61" i="9"/>
  <c r="L61" i="9"/>
  <c r="B62" i="9"/>
  <c r="C62" i="9"/>
  <c r="D62" i="9"/>
  <c r="E62" i="9"/>
  <c r="F62" i="9"/>
  <c r="G62" i="9"/>
  <c r="H62" i="9"/>
  <c r="I62" i="9"/>
  <c r="J62" i="9"/>
  <c r="K62" i="9"/>
  <c r="L62" i="9"/>
  <c r="B63" i="9"/>
  <c r="C63" i="9"/>
  <c r="D63" i="9"/>
  <c r="E63" i="9"/>
  <c r="F63" i="9"/>
  <c r="G63" i="9"/>
  <c r="H63" i="9"/>
  <c r="I63" i="9"/>
  <c r="J63" i="9"/>
  <c r="K63" i="9"/>
  <c r="L63" i="9"/>
  <c r="C66" i="9"/>
  <c r="C53" i="9"/>
  <c r="C67" i="9"/>
  <c r="C68" i="9"/>
  <c r="D29" i="9"/>
  <c r="D30" i="9"/>
  <c r="D31" i="9"/>
  <c r="C33" i="9"/>
  <c r="C34" i="9"/>
  <c r="C38" i="9"/>
  <c r="C40" i="9"/>
  <c r="C41" i="9"/>
  <c r="C36" i="9"/>
  <c r="D32" i="9"/>
  <c r="C32" i="9"/>
  <c r="C11" i="9"/>
  <c r="C12" i="9"/>
  <c r="C15" i="9"/>
  <c r="D3" i="9"/>
  <c r="D4" i="9"/>
  <c r="D5" i="9"/>
  <c r="D6" i="9"/>
  <c r="D7" i="9"/>
  <c r="D8" i="9"/>
  <c r="D9" i="9"/>
  <c r="D10" i="9"/>
  <c r="C13" i="9"/>
  <c r="C20" i="9"/>
  <c r="C23" i="9"/>
  <c r="C24" i="9"/>
  <c r="C21" i="9"/>
  <c r="C19" i="9"/>
  <c r="C16" i="9"/>
  <c r="C17" i="9"/>
  <c r="D11" i="9"/>
</calcChain>
</file>

<file path=xl/sharedStrings.xml><?xml version="1.0" encoding="utf-8"?>
<sst xmlns="http://schemas.openxmlformats.org/spreadsheetml/2006/main" count="55" uniqueCount="37">
  <si>
    <t>Problem 2</t>
    <phoneticPr fontId="7" type="noConversion"/>
  </si>
  <si>
    <t>Mug</t>
  </si>
  <si>
    <r>
      <t>X = Amount</t>
    </r>
    <r>
      <rPr>
        <u/>
        <sz val="10"/>
        <rFont val="Verdana"/>
      </rPr>
      <t xml:space="preserve"> (oz.)</t>
    </r>
  </si>
  <si>
    <t>(X-M)</t>
  </si>
  <si>
    <t>Sums:</t>
    <phoneticPr fontId="7" type="noConversion"/>
  </si>
  <si>
    <t xml:space="preserve">n = </t>
    <phoneticPr fontId="7" type="noConversion"/>
  </si>
  <si>
    <t xml:space="preserve">df = </t>
    <phoneticPr fontId="7" type="noConversion"/>
  </si>
  <si>
    <t>a.</t>
    <phoneticPr fontId="7" type="noConversion"/>
  </si>
  <si>
    <t>M =</t>
    <phoneticPr fontId="7" type="noConversion"/>
  </si>
  <si>
    <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= </t>
    </r>
  </si>
  <si>
    <r>
      <t>S</t>
    </r>
    <r>
      <rPr>
        <sz val="10"/>
        <rFont val="Verdana"/>
      </rPr>
      <t xml:space="preserve"> = </t>
    </r>
  </si>
  <si>
    <t>b.</t>
    <phoneticPr fontId="7" type="noConversion"/>
  </si>
  <si>
    <r>
      <t>est</t>
    </r>
    <r>
      <rPr>
        <sz val="10"/>
        <rFont val="Symbol"/>
      </rPr>
      <t>m</t>
    </r>
    <r>
      <rPr>
        <sz val="10"/>
        <rFont val="Verdana"/>
      </rPr>
      <t xml:space="preserve"> =</t>
    </r>
  </si>
  <si>
    <r>
      <t>est</t>
    </r>
    <r>
      <rPr>
        <sz val="10"/>
        <rFont val="Symbol"/>
      </rP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= </t>
    </r>
  </si>
  <si>
    <r>
      <t>est</t>
    </r>
    <r>
      <rPr>
        <sz val="10"/>
        <rFont val="Symbol"/>
      </rPr>
      <t>s</t>
    </r>
    <r>
      <rPr>
        <sz val="10"/>
        <rFont val="Verdana"/>
      </rPr>
      <t xml:space="preserve"> = </t>
    </r>
  </si>
  <si>
    <t>c.</t>
    <phoneticPr fontId="7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</si>
  <si>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= </t>
    </r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</si>
  <si>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</si>
  <si>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t>Problem 3</t>
    <phoneticPr fontId="7" type="noConversion"/>
  </si>
  <si>
    <t>Data</t>
    <phoneticPr fontId="7" type="noConversion"/>
  </si>
  <si>
    <t>Score</t>
    <phoneticPr fontId="7" type="noConversion"/>
  </si>
  <si>
    <t>X</t>
    <phoneticPr fontId="7" type="noConversion"/>
  </si>
  <si>
    <t>(X-M)</t>
    <phoneticPr fontId="7" type="noConversion"/>
  </si>
  <si>
    <t>Problem 4</t>
    <phoneticPr fontId="7" type="noConversion"/>
  </si>
  <si>
    <t>Data: X</t>
    <phoneticPr fontId="7" type="noConversion"/>
  </si>
  <si>
    <t xml:space="preserve">M = </t>
    <phoneticPr fontId="7" type="noConversion"/>
  </si>
  <si>
    <t>Data: (X-M)</t>
    <phoneticPr fontId="7" type="noConversion"/>
  </si>
  <si>
    <t>Sum of squares (SS) and degrees of freedon (df)</t>
    <phoneticPr fontId="7" type="noConversion"/>
  </si>
  <si>
    <t xml:space="preserve">SS = </t>
    <phoneticPr fontId="7" type="noConversion"/>
  </si>
  <si>
    <t>Problem 6</t>
    <phoneticPr fontId="7" type="noConversion"/>
  </si>
  <si>
    <t>a.</t>
    <phoneticPr fontId="7" type="noConversion"/>
  </si>
  <si>
    <t>Trial</t>
    <phoneticPr fontId="7" type="noConversion"/>
  </si>
  <si>
    <t>Time</t>
    <phoneticPr fontId="7" type="noConversion"/>
  </si>
  <si>
    <t>or</t>
    <phoneticPr fontId="7" type="noConversion"/>
  </si>
  <si>
    <t>using the estimated variance formula</t>
    <phoneticPr fontId="7" type="noConversion"/>
  </si>
  <si>
    <t>b</t>
    <phoneticPr fontId="7" type="noConversion"/>
  </si>
  <si>
    <t>using the estimated variance formula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</si>
</sst>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Verdana"/>
    </font>
    <font>
      <b/>
      <sz val="10"/>
      <name val="Verdana"/>
    </font>
    <font>
      <sz val="10"/>
      <name val="Verdana"/>
    </font>
    <font>
      <u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Symbol"/>
    </font>
    <font>
      <vertAlign val="superscript"/>
      <sz val="10"/>
      <name val="Verdana"/>
    </font>
    <font>
      <vertAlign val="sub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2">
    <xf numFmtId="164" fontId="0" fillId="0" borderId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2" fillId="0" borderId="0"/>
  </cellStyleXfs>
  <cellXfs count="49">
    <xf numFmtId="164" fontId="0" fillId="0" borderId="0" xfId="0">
      <alignment vertical="center"/>
    </xf>
    <xf numFmtId="3" fontId="3" fillId="0" borderId="0" xfId="0" applyNumberFormat="1" applyFont="1" applyBorder="1">
      <alignment vertical="center"/>
    </xf>
    <xf numFmtId="3" fontId="0" fillId="0" borderId="0" xfId="0" applyNumberFormat="1" applyBorder="1">
      <alignment vertical="center"/>
    </xf>
    <xf numFmtId="164" fontId="0" fillId="0" borderId="0" xfId="0" applyNumberFormat="1">
      <alignment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3" fillId="0" borderId="0" xfId="0" applyNumberFormat="1" applyFont="1">
      <alignment vertical="center"/>
    </xf>
    <xf numFmtId="164" fontId="0" fillId="0" borderId="0" xfId="0" quotePrefix="1" applyNumberFormat="1">
      <alignment vertical="center"/>
    </xf>
    <xf numFmtId="3" fontId="0" fillId="2" borderId="0" xfId="0" applyNumberFormat="1" applyFill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0" xfId="0" applyNumberFormat="1" applyBorder="1">
      <alignment vertical="center"/>
    </xf>
    <xf numFmtId="164" fontId="0" fillId="0" borderId="9" xfId="0" applyNumberFormat="1" applyBorder="1">
      <alignment vertical="center"/>
    </xf>
    <xf numFmtId="3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3" fontId="0" fillId="0" borderId="0" xfId="0" quotePrefix="1" applyNumberFormat="1" applyAlignment="1">
      <alignment horizontal="left" vertical="center"/>
    </xf>
    <xf numFmtId="164" fontId="1" fillId="0" borderId="0" xfId="0" quotePrefix="1" applyNumberFormat="1" applyFont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vertical="center" wrapText="1"/>
    </xf>
    <xf numFmtId="4" fontId="0" fillId="2" borderId="0" xfId="0" applyNumberFormat="1" applyFill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4" fontId="0" fillId="0" borderId="3" xfId="0" quotePrefix="1" applyNumberForma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4" fontId="0" fillId="0" borderId="9" xfId="0" applyNumberForma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center"/>
    </xf>
    <xf numFmtId="3" fontId="2" fillId="2" borderId="0" xfId="51" applyNumberFormat="1" applyFill="1" applyBorder="1" applyAlignment="1">
      <alignment horizontal="center"/>
    </xf>
    <xf numFmtId="3" fontId="2" fillId="0" borderId="0" xfId="51" applyNumberFormat="1" applyFont="1" applyBorder="1" applyAlignment="1">
      <alignment horizontal="center"/>
    </xf>
    <xf numFmtId="3" fontId="2" fillId="0" borderId="0" xfId="51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center"/>
    </xf>
    <xf numFmtId="164" fontId="0" fillId="0" borderId="0" xfId="0" applyNumberFormat="1">
      <alignment vertical="center"/>
    </xf>
  </cellXfs>
  <cellStyles count="5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_Chapter 2_1" xfId="5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293</xdr:row>
      <xdr:rowOff>33866</xdr:rowOff>
    </xdr:from>
    <xdr:to>
      <xdr:col>16</xdr:col>
      <xdr:colOff>673101</xdr:colOff>
      <xdr:row>305</xdr:row>
      <xdr:rowOff>135466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901" y="49246366"/>
          <a:ext cx="7721600" cy="208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abSelected="1" zoomScale="125" zoomScaleNormal="125" zoomScalePageLayoutView="125" workbookViewId="0">
      <selection activeCell="G24" sqref="G24"/>
    </sheetView>
  </sheetViews>
  <sheetFormatPr baseColWidth="10" defaultRowHeight="13" x14ac:dyDescent="0"/>
  <cols>
    <col min="1" max="1" width="13.28515625" style="14" customWidth="1"/>
    <col min="2" max="12" width="7.140625" style="3" customWidth="1"/>
    <col min="13" max="16" width="10.140625" style="3" customWidth="1"/>
    <col min="17" max="17" width="7.7109375" style="3" customWidth="1"/>
    <col min="18" max="16384" width="10.7109375" style="3"/>
  </cols>
  <sheetData>
    <row r="1" spans="1:4">
      <c r="A1" s="13" t="s">
        <v>0</v>
      </c>
      <c r="B1" s="6"/>
      <c r="C1" s="7"/>
    </row>
    <row r="2" spans="1:4" s="27" customFormat="1" ht="39">
      <c r="A2" s="24"/>
      <c r="B2" s="25" t="s">
        <v>1</v>
      </c>
      <c r="C2" s="26" t="s">
        <v>2</v>
      </c>
      <c r="D2" s="25" t="s">
        <v>3</v>
      </c>
    </row>
    <row r="3" spans="1:4">
      <c r="B3" s="5">
        <v>1</v>
      </c>
      <c r="C3" s="28">
        <v>15.54</v>
      </c>
      <c r="D3" s="9">
        <f>C3-$C$15</f>
        <v>-0.46375000000000099</v>
      </c>
    </row>
    <row r="4" spans="1:4">
      <c r="B4" s="5">
        <v>2</v>
      </c>
      <c r="C4" s="28">
        <v>15.96</v>
      </c>
      <c r="D4" s="9">
        <f t="shared" ref="D4:D10" si="0">C4-$C$15</f>
        <v>-4.3749999999999289E-2</v>
      </c>
    </row>
    <row r="5" spans="1:4">
      <c r="B5" s="5">
        <v>3</v>
      </c>
      <c r="C5" s="28">
        <v>15.95</v>
      </c>
      <c r="D5" s="9">
        <f t="shared" si="0"/>
        <v>-5.3750000000000853E-2</v>
      </c>
    </row>
    <row r="6" spans="1:4">
      <c r="B6" s="5">
        <v>4</v>
      </c>
      <c r="C6" s="28">
        <v>16.3</v>
      </c>
      <c r="D6" s="9">
        <f t="shared" si="0"/>
        <v>0.29625000000000057</v>
      </c>
    </row>
    <row r="7" spans="1:4">
      <c r="B7" s="5">
        <v>5</v>
      </c>
      <c r="C7" s="28">
        <v>16.2</v>
      </c>
      <c r="D7" s="9">
        <f t="shared" si="0"/>
        <v>0.19624999999999915</v>
      </c>
    </row>
    <row r="8" spans="1:4">
      <c r="B8" s="5">
        <v>6</v>
      </c>
      <c r="C8" s="28">
        <v>16.18</v>
      </c>
      <c r="D8" s="9">
        <f t="shared" si="0"/>
        <v>0.17624999999999957</v>
      </c>
    </row>
    <row r="9" spans="1:4">
      <c r="B9" s="5">
        <v>7</v>
      </c>
      <c r="C9" s="28">
        <v>16.05</v>
      </c>
      <c r="D9" s="9">
        <f t="shared" si="0"/>
        <v>4.6250000000000568E-2</v>
      </c>
    </row>
    <row r="10" spans="1:4">
      <c r="B10" s="5">
        <v>8</v>
      </c>
      <c r="C10" s="29">
        <v>15.85</v>
      </c>
      <c r="D10" s="30">
        <f t="shared" si="0"/>
        <v>-0.1537500000000005</v>
      </c>
    </row>
    <row r="11" spans="1:4">
      <c r="B11" s="31" t="s">
        <v>4</v>
      </c>
      <c r="C11" s="9">
        <f>SUM(C3:C10)</f>
        <v>128.03</v>
      </c>
      <c r="D11" s="9">
        <f>SUM(D3:D10)</f>
        <v>-1.7763568394002505E-15</v>
      </c>
    </row>
    <row r="12" spans="1:4">
      <c r="B12" s="31" t="s">
        <v>5</v>
      </c>
      <c r="C12" s="12">
        <f>COUNT(C3:C10)</f>
        <v>8</v>
      </c>
      <c r="D12" s="9"/>
    </row>
    <row r="13" spans="1:4">
      <c r="B13" s="31" t="s">
        <v>6</v>
      </c>
      <c r="C13" s="12">
        <f>C12-1</f>
        <v>7</v>
      </c>
    </row>
    <row r="14" spans="1:4" ht="14" thickBot="1">
      <c r="B14" s="31"/>
      <c r="C14" s="5"/>
    </row>
    <row r="15" spans="1:4">
      <c r="A15" s="14" t="s">
        <v>7</v>
      </c>
      <c r="B15" s="32" t="s">
        <v>8</v>
      </c>
      <c r="C15" s="21">
        <f>C11/C12</f>
        <v>16.00375</v>
      </c>
    </row>
    <row r="16" spans="1:4" ht="15">
      <c r="A16" s="16"/>
      <c r="B16" s="33" t="s">
        <v>9</v>
      </c>
      <c r="C16" s="22">
        <f>SUMSQ(D3:D10)/C12</f>
        <v>5.0373437500000132E-2</v>
      </c>
    </row>
    <row r="17" spans="1:4" ht="14" thickBot="1">
      <c r="B17" s="34" t="s">
        <v>10</v>
      </c>
      <c r="C17" s="35">
        <f>SQRT(C16)</f>
        <v>0.22444027602014779</v>
      </c>
    </row>
    <row r="18" spans="1:4" ht="14" thickBot="1">
      <c r="B18" s="6"/>
      <c r="C18" s="17"/>
    </row>
    <row r="19" spans="1:4">
      <c r="A19" s="14" t="s">
        <v>11</v>
      </c>
      <c r="B19" s="32" t="s">
        <v>12</v>
      </c>
      <c r="C19" s="21">
        <f>C15</f>
        <v>16.00375</v>
      </c>
    </row>
    <row r="20" spans="1:4" ht="15">
      <c r="B20" s="33" t="s">
        <v>13</v>
      </c>
      <c r="C20" s="22">
        <f>SUMSQ(D3:D10)/C13</f>
        <v>5.7569642857143007E-2</v>
      </c>
    </row>
    <row r="21" spans="1:4" ht="14" thickBot="1">
      <c r="B21" s="34" t="s">
        <v>14</v>
      </c>
      <c r="C21" s="23">
        <f>SQRT(C20)</f>
        <v>0.23993674761724809</v>
      </c>
    </row>
    <row r="22" spans="1:4" ht="14" thickBot="1">
      <c r="B22" s="5"/>
      <c r="C22" s="9"/>
    </row>
    <row r="23" spans="1:4" ht="15">
      <c r="A23" s="14" t="s">
        <v>15</v>
      </c>
      <c r="B23" s="36" t="s">
        <v>16</v>
      </c>
      <c r="C23" s="21">
        <f>C20/C12</f>
        <v>7.1962053571428758E-3</v>
      </c>
    </row>
    <row r="24" spans="1:4" ht="16" thickBot="1">
      <c r="B24" s="34" t="s">
        <v>17</v>
      </c>
      <c r="C24" s="23">
        <f>SQRT(C23)</f>
        <v>8.4830450648000655E-2</v>
      </c>
    </row>
    <row r="27" spans="1:4">
      <c r="A27" s="13" t="s">
        <v>18</v>
      </c>
      <c r="B27" s="6" t="s">
        <v>19</v>
      </c>
      <c r="C27" s="7"/>
    </row>
    <row r="28" spans="1:4">
      <c r="B28" s="19" t="s">
        <v>20</v>
      </c>
      <c r="C28" s="19" t="s">
        <v>21</v>
      </c>
      <c r="D28" s="19" t="s">
        <v>22</v>
      </c>
    </row>
    <row r="29" spans="1:4">
      <c r="B29" s="5">
        <v>1</v>
      </c>
      <c r="C29" s="28">
        <v>3.25</v>
      </c>
      <c r="D29" s="9">
        <f>C29-AVERAGE($C$29:$C$31)</f>
        <v>-0.80999999999999961</v>
      </c>
    </row>
    <row r="30" spans="1:4">
      <c r="B30" s="5">
        <v>2</v>
      </c>
      <c r="C30" s="28">
        <v>4.43</v>
      </c>
      <c r="D30" s="9">
        <f t="shared" ref="D30:D31" si="1">C30-AVERAGE($C$29:$C$31)</f>
        <v>0.37000000000000011</v>
      </c>
    </row>
    <row r="31" spans="1:4">
      <c r="B31" s="5">
        <v>3</v>
      </c>
      <c r="C31" s="29">
        <v>4.5</v>
      </c>
      <c r="D31" s="30">
        <f t="shared" si="1"/>
        <v>0.44000000000000039</v>
      </c>
    </row>
    <row r="32" spans="1:4">
      <c r="B32" s="31" t="s">
        <v>4</v>
      </c>
      <c r="C32" s="5">
        <f>SUM(C29:C31)</f>
        <v>12.18</v>
      </c>
      <c r="D32" s="9">
        <f>SUM(D29:D31)</f>
        <v>8.8817841970012523E-16</v>
      </c>
    </row>
    <row r="33" spans="1:12">
      <c r="B33" s="31" t="s">
        <v>5</v>
      </c>
      <c r="C33" s="12">
        <f>COUNT(C29:C31)</f>
        <v>3</v>
      </c>
    </row>
    <row r="34" spans="1:12">
      <c r="B34" s="31" t="s">
        <v>6</v>
      </c>
      <c r="C34" s="12">
        <f>C33-1</f>
        <v>2</v>
      </c>
    </row>
    <row r="35" spans="1:12" ht="14" thickBot="1"/>
    <row r="36" spans="1:12" ht="16" thickBot="1">
      <c r="A36" s="37" t="s">
        <v>7</v>
      </c>
      <c r="B36" s="38" t="s">
        <v>9</v>
      </c>
      <c r="C36" s="39">
        <f>SUMSQ(D29:D31)/C33</f>
        <v>0.32886666666666658</v>
      </c>
    </row>
    <row r="37" spans="1:12" ht="14" thickBot="1">
      <c r="A37" s="37"/>
      <c r="B37" s="40"/>
      <c r="C37" s="20"/>
    </row>
    <row r="38" spans="1:12" ht="16" thickBot="1">
      <c r="A38" s="37" t="s">
        <v>11</v>
      </c>
      <c r="B38" s="38" t="s">
        <v>13</v>
      </c>
      <c r="C38" s="39">
        <f>SUMSQ(D29:D31)/C34</f>
        <v>0.49329999999999991</v>
      </c>
    </row>
    <row r="39" spans="1:12" ht="14" thickBot="1">
      <c r="C39" s="7"/>
    </row>
    <row r="40" spans="1:12" ht="15">
      <c r="A40" s="14" t="s">
        <v>15</v>
      </c>
      <c r="B40" s="36" t="s">
        <v>16</v>
      </c>
      <c r="C40" s="21">
        <f>C38/C33</f>
        <v>0.16443333333333329</v>
      </c>
    </row>
    <row r="41" spans="1:12" ht="16" thickBot="1">
      <c r="B41" s="34" t="s">
        <v>17</v>
      </c>
      <c r="C41" s="23">
        <f>SQRT(C40)</f>
        <v>0.40550380187284718</v>
      </c>
    </row>
    <row r="42" spans="1:12">
      <c r="C42" s="7"/>
    </row>
    <row r="44" spans="1:12">
      <c r="A44" s="13" t="s">
        <v>23</v>
      </c>
      <c r="B44" s="1" t="s">
        <v>24</v>
      </c>
      <c r="C44" s="2"/>
      <c r="D44" s="2"/>
      <c r="E44" s="2"/>
      <c r="F44" s="2"/>
      <c r="G44" s="2"/>
      <c r="H44" s="2"/>
      <c r="I44" s="2"/>
      <c r="J44" s="2"/>
      <c r="K44" s="2"/>
      <c r="L44" s="41"/>
    </row>
    <row r="45" spans="1:12">
      <c r="B45" s="42">
        <v>2</v>
      </c>
      <c r="C45" s="42">
        <v>1</v>
      </c>
      <c r="D45" s="42">
        <v>3</v>
      </c>
      <c r="E45" s="42">
        <v>3</v>
      </c>
      <c r="F45" s="42">
        <v>2</v>
      </c>
      <c r="G45" s="42">
        <v>1</v>
      </c>
      <c r="H45" s="8">
        <v>3</v>
      </c>
      <c r="I45" s="8">
        <v>4</v>
      </c>
      <c r="J45" s="8">
        <v>2</v>
      </c>
      <c r="K45" s="8">
        <v>1</v>
      </c>
      <c r="L45" s="8">
        <v>4</v>
      </c>
    </row>
    <row r="46" spans="1:12">
      <c r="B46" s="42">
        <v>1</v>
      </c>
      <c r="C46" s="42">
        <v>4</v>
      </c>
      <c r="D46" s="42">
        <v>1</v>
      </c>
      <c r="E46" s="42">
        <v>5</v>
      </c>
      <c r="F46" s="42">
        <v>3</v>
      </c>
      <c r="G46" s="42">
        <v>4</v>
      </c>
      <c r="H46" s="8">
        <v>1</v>
      </c>
      <c r="I46" s="8">
        <v>1</v>
      </c>
      <c r="J46" s="8">
        <v>2</v>
      </c>
      <c r="K46" s="8">
        <v>1</v>
      </c>
      <c r="L46" s="8">
        <v>2</v>
      </c>
    </row>
    <row r="47" spans="1:12">
      <c r="B47" s="42">
        <v>2</v>
      </c>
      <c r="C47" s="42">
        <v>3</v>
      </c>
      <c r="D47" s="42">
        <v>1</v>
      </c>
      <c r="E47" s="42">
        <v>1</v>
      </c>
      <c r="F47" s="42">
        <v>1</v>
      </c>
      <c r="G47" s="42">
        <v>2</v>
      </c>
      <c r="H47" s="8">
        <v>1</v>
      </c>
      <c r="I47" s="8">
        <v>3</v>
      </c>
      <c r="J47" s="8">
        <v>4</v>
      </c>
      <c r="K47" s="8">
        <v>4</v>
      </c>
      <c r="L47" s="8">
        <v>5</v>
      </c>
    </row>
    <row r="48" spans="1:12">
      <c r="B48" s="42">
        <v>1</v>
      </c>
      <c r="C48" s="42">
        <v>4</v>
      </c>
      <c r="D48" s="42">
        <v>1</v>
      </c>
      <c r="E48" s="42">
        <v>4</v>
      </c>
      <c r="F48" s="42">
        <v>4</v>
      </c>
      <c r="G48" s="42">
        <v>4</v>
      </c>
      <c r="H48" s="8">
        <v>2</v>
      </c>
      <c r="I48" s="8">
        <v>4</v>
      </c>
      <c r="J48" s="8">
        <v>2</v>
      </c>
      <c r="K48" s="8">
        <v>3</v>
      </c>
      <c r="L48" s="8">
        <v>5</v>
      </c>
    </row>
    <row r="49" spans="1:12">
      <c r="B49" s="42">
        <v>3</v>
      </c>
      <c r="C49" s="42">
        <v>1</v>
      </c>
      <c r="D49" s="42">
        <v>1</v>
      </c>
      <c r="E49" s="42">
        <v>1</v>
      </c>
      <c r="F49" s="42">
        <v>5</v>
      </c>
      <c r="G49" s="42">
        <v>5</v>
      </c>
      <c r="H49" s="8">
        <v>3</v>
      </c>
      <c r="I49" s="8">
        <v>2</v>
      </c>
      <c r="J49" s="8">
        <v>5</v>
      </c>
      <c r="K49" s="8">
        <v>5</v>
      </c>
      <c r="L49" s="8">
        <v>3</v>
      </c>
    </row>
    <row r="50" spans="1:12">
      <c r="B50" s="42">
        <v>4</v>
      </c>
      <c r="C50" s="42">
        <v>1</v>
      </c>
      <c r="D50" s="42">
        <v>3</v>
      </c>
      <c r="E50" s="42">
        <v>4</v>
      </c>
      <c r="F50" s="42">
        <v>4</v>
      </c>
      <c r="G50" s="42">
        <v>3</v>
      </c>
      <c r="H50" s="8">
        <v>3</v>
      </c>
      <c r="I50" s="8">
        <v>4</v>
      </c>
      <c r="J50" s="8">
        <v>3</v>
      </c>
      <c r="K50" s="8">
        <v>3</v>
      </c>
      <c r="L50" s="8">
        <v>1</v>
      </c>
    </row>
    <row r="51" spans="1:12">
      <c r="B51" s="42">
        <v>4</v>
      </c>
      <c r="C51" s="42">
        <v>5</v>
      </c>
      <c r="D51" s="42">
        <v>2</v>
      </c>
      <c r="E51" s="42">
        <v>3</v>
      </c>
      <c r="F51" s="42">
        <v>5</v>
      </c>
      <c r="G51" s="42">
        <v>5</v>
      </c>
      <c r="H51" s="8">
        <v>4</v>
      </c>
      <c r="I51" s="8">
        <v>5</v>
      </c>
      <c r="J51" s="8">
        <v>3</v>
      </c>
      <c r="K51" s="8">
        <v>4</v>
      </c>
      <c r="L51" s="8">
        <v>4</v>
      </c>
    </row>
    <row r="52" spans="1:12"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B53" s="18" t="s">
        <v>5</v>
      </c>
      <c r="C53" s="12">
        <f>COUNT(B45:L51)</f>
        <v>77</v>
      </c>
    </row>
    <row r="54" spans="1:12">
      <c r="A54" s="16"/>
      <c r="B54" s="18" t="s">
        <v>25</v>
      </c>
      <c r="C54" s="17">
        <f>AVERAGE(B45:L51)</f>
        <v>2.8961038961038961</v>
      </c>
    </row>
    <row r="56" spans="1:12">
      <c r="B56" s="1" t="s">
        <v>26</v>
      </c>
    </row>
    <row r="57" spans="1:12">
      <c r="B57" s="3">
        <f>B45-$C$54</f>
        <v>-0.89610389610389607</v>
      </c>
      <c r="C57" s="3">
        <f t="shared" ref="C57:L57" si="2">C45-$C$54</f>
        <v>-1.8961038961038961</v>
      </c>
      <c r="D57" s="3">
        <f t="shared" si="2"/>
        <v>0.10389610389610393</v>
      </c>
      <c r="E57" s="3">
        <f t="shared" si="2"/>
        <v>0.10389610389610393</v>
      </c>
      <c r="F57" s="3">
        <f t="shared" si="2"/>
        <v>-0.89610389610389607</v>
      </c>
      <c r="G57" s="3">
        <f t="shared" si="2"/>
        <v>-1.8961038961038961</v>
      </c>
      <c r="H57" s="3">
        <f t="shared" si="2"/>
        <v>0.10389610389610393</v>
      </c>
      <c r="I57" s="3">
        <f t="shared" si="2"/>
        <v>1.1038961038961039</v>
      </c>
      <c r="J57" s="3">
        <f t="shared" si="2"/>
        <v>-0.89610389610389607</v>
      </c>
      <c r="K57" s="3">
        <f t="shared" si="2"/>
        <v>-1.8961038961038961</v>
      </c>
      <c r="L57" s="3">
        <f t="shared" si="2"/>
        <v>1.1038961038961039</v>
      </c>
    </row>
    <row r="58" spans="1:12">
      <c r="B58" s="3">
        <f t="shared" ref="B58:L63" si="3">B46-$C$54</f>
        <v>-1.8961038961038961</v>
      </c>
      <c r="C58" s="3">
        <f t="shared" si="3"/>
        <v>1.1038961038961039</v>
      </c>
      <c r="D58" s="3">
        <f t="shared" si="3"/>
        <v>-1.8961038961038961</v>
      </c>
      <c r="E58" s="3">
        <f t="shared" si="3"/>
        <v>2.1038961038961039</v>
      </c>
      <c r="F58" s="3">
        <f t="shared" si="3"/>
        <v>0.10389610389610393</v>
      </c>
      <c r="G58" s="3">
        <f t="shared" si="3"/>
        <v>1.1038961038961039</v>
      </c>
      <c r="H58" s="3">
        <f t="shared" si="3"/>
        <v>-1.8961038961038961</v>
      </c>
      <c r="I58" s="3">
        <f t="shared" si="3"/>
        <v>-1.8961038961038961</v>
      </c>
      <c r="J58" s="3">
        <f t="shared" si="3"/>
        <v>-0.89610389610389607</v>
      </c>
      <c r="K58" s="3">
        <f t="shared" si="3"/>
        <v>-1.8961038961038961</v>
      </c>
      <c r="L58" s="3">
        <f t="shared" si="3"/>
        <v>-0.89610389610389607</v>
      </c>
    </row>
    <row r="59" spans="1:12">
      <c r="B59" s="3">
        <f t="shared" si="3"/>
        <v>-0.89610389610389607</v>
      </c>
      <c r="C59" s="3">
        <f t="shared" si="3"/>
        <v>0.10389610389610393</v>
      </c>
      <c r="D59" s="3">
        <f t="shared" si="3"/>
        <v>-1.8961038961038961</v>
      </c>
      <c r="E59" s="3">
        <f t="shared" si="3"/>
        <v>-1.8961038961038961</v>
      </c>
      <c r="F59" s="3">
        <f t="shared" si="3"/>
        <v>-1.8961038961038961</v>
      </c>
      <c r="G59" s="3">
        <f t="shared" si="3"/>
        <v>-0.89610389610389607</v>
      </c>
      <c r="H59" s="3">
        <f t="shared" si="3"/>
        <v>-1.8961038961038961</v>
      </c>
      <c r="I59" s="3">
        <f t="shared" si="3"/>
        <v>0.10389610389610393</v>
      </c>
      <c r="J59" s="3">
        <f t="shared" si="3"/>
        <v>1.1038961038961039</v>
      </c>
      <c r="K59" s="3">
        <f t="shared" si="3"/>
        <v>1.1038961038961039</v>
      </c>
      <c r="L59" s="3">
        <f t="shared" si="3"/>
        <v>2.1038961038961039</v>
      </c>
    </row>
    <row r="60" spans="1:12">
      <c r="B60" s="3">
        <f t="shared" si="3"/>
        <v>-1.8961038961038961</v>
      </c>
      <c r="C60" s="3">
        <f t="shared" si="3"/>
        <v>1.1038961038961039</v>
      </c>
      <c r="D60" s="3">
        <f t="shared" si="3"/>
        <v>-1.8961038961038961</v>
      </c>
      <c r="E60" s="3">
        <f t="shared" si="3"/>
        <v>1.1038961038961039</v>
      </c>
      <c r="F60" s="3">
        <f t="shared" si="3"/>
        <v>1.1038961038961039</v>
      </c>
      <c r="G60" s="3">
        <f t="shared" si="3"/>
        <v>1.1038961038961039</v>
      </c>
      <c r="H60" s="3">
        <f t="shared" si="3"/>
        <v>-0.89610389610389607</v>
      </c>
      <c r="I60" s="3">
        <f t="shared" si="3"/>
        <v>1.1038961038961039</v>
      </c>
      <c r="J60" s="3">
        <f t="shared" si="3"/>
        <v>-0.89610389610389607</v>
      </c>
      <c r="K60" s="3">
        <f t="shared" si="3"/>
        <v>0.10389610389610393</v>
      </c>
      <c r="L60" s="3">
        <f t="shared" si="3"/>
        <v>2.1038961038961039</v>
      </c>
    </row>
    <row r="61" spans="1:12">
      <c r="B61" s="3">
        <f t="shared" si="3"/>
        <v>0.10389610389610393</v>
      </c>
      <c r="C61" s="3">
        <f t="shared" si="3"/>
        <v>-1.8961038961038961</v>
      </c>
      <c r="D61" s="3">
        <f t="shared" si="3"/>
        <v>-1.8961038961038961</v>
      </c>
      <c r="E61" s="3">
        <f t="shared" si="3"/>
        <v>-1.8961038961038961</v>
      </c>
      <c r="F61" s="3">
        <f t="shared" si="3"/>
        <v>2.1038961038961039</v>
      </c>
      <c r="G61" s="3">
        <f t="shared" si="3"/>
        <v>2.1038961038961039</v>
      </c>
      <c r="H61" s="3">
        <f t="shared" si="3"/>
        <v>0.10389610389610393</v>
      </c>
      <c r="I61" s="3">
        <f t="shared" si="3"/>
        <v>-0.89610389610389607</v>
      </c>
      <c r="J61" s="3">
        <f t="shared" si="3"/>
        <v>2.1038961038961039</v>
      </c>
      <c r="K61" s="3">
        <f t="shared" si="3"/>
        <v>2.1038961038961039</v>
      </c>
      <c r="L61" s="3">
        <f t="shared" si="3"/>
        <v>0.10389610389610393</v>
      </c>
    </row>
    <row r="62" spans="1:12">
      <c r="B62" s="3">
        <f t="shared" si="3"/>
        <v>1.1038961038961039</v>
      </c>
      <c r="C62" s="3">
        <f t="shared" si="3"/>
        <v>-1.8961038961038961</v>
      </c>
      <c r="D62" s="3">
        <f t="shared" si="3"/>
        <v>0.10389610389610393</v>
      </c>
      <c r="E62" s="3">
        <f t="shared" si="3"/>
        <v>1.1038961038961039</v>
      </c>
      <c r="F62" s="3">
        <f t="shared" si="3"/>
        <v>1.1038961038961039</v>
      </c>
      <c r="G62" s="3">
        <f t="shared" si="3"/>
        <v>0.10389610389610393</v>
      </c>
      <c r="H62" s="3">
        <f t="shared" si="3"/>
        <v>0.10389610389610393</v>
      </c>
      <c r="I62" s="3">
        <f t="shared" si="3"/>
        <v>1.1038961038961039</v>
      </c>
      <c r="J62" s="3">
        <f t="shared" si="3"/>
        <v>0.10389610389610393</v>
      </c>
      <c r="K62" s="3">
        <f t="shared" si="3"/>
        <v>0.10389610389610393</v>
      </c>
      <c r="L62" s="3">
        <f t="shared" si="3"/>
        <v>-1.8961038961038961</v>
      </c>
    </row>
    <row r="63" spans="1:12">
      <c r="B63" s="3">
        <f t="shared" si="3"/>
        <v>1.1038961038961039</v>
      </c>
      <c r="C63" s="3">
        <f t="shared" si="3"/>
        <v>2.1038961038961039</v>
      </c>
      <c r="D63" s="3">
        <f t="shared" si="3"/>
        <v>-0.89610389610389607</v>
      </c>
      <c r="E63" s="3">
        <f t="shared" si="3"/>
        <v>0.10389610389610393</v>
      </c>
      <c r="F63" s="3">
        <f t="shared" si="3"/>
        <v>2.1038961038961039</v>
      </c>
      <c r="G63" s="3">
        <f t="shared" si="3"/>
        <v>2.1038961038961039</v>
      </c>
      <c r="H63" s="3">
        <f t="shared" si="3"/>
        <v>1.1038961038961039</v>
      </c>
      <c r="I63" s="3">
        <f t="shared" si="3"/>
        <v>2.1038961038961039</v>
      </c>
      <c r="J63" s="3">
        <f t="shared" si="3"/>
        <v>0.10389610389610393</v>
      </c>
      <c r="K63" s="3">
        <f t="shared" si="3"/>
        <v>1.1038961038961039</v>
      </c>
      <c r="L63" s="3">
        <f t="shared" si="3"/>
        <v>1.1038961038961039</v>
      </c>
    </row>
    <row r="65" spans="1:9">
      <c r="B65" s="6" t="s">
        <v>27</v>
      </c>
      <c r="G65" s="7"/>
    </row>
    <row r="66" spans="1:9">
      <c r="B66" s="18" t="s">
        <v>28</v>
      </c>
      <c r="C66" s="17">
        <f>SUMSQ(B57:L63)</f>
        <v>149.16883116883122</v>
      </c>
    </row>
    <row r="67" spans="1:9" ht="14" thickBot="1">
      <c r="B67" s="18" t="s">
        <v>6</v>
      </c>
      <c r="C67" s="15">
        <f>C53-1</f>
        <v>76</v>
      </c>
    </row>
    <row r="68" spans="1:9" ht="16" thickBot="1">
      <c r="B68" s="38" t="s">
        <v>13</v>
      </c>
      <c r="C68" s="39">
        <f>C66/C67</f>
        <v>1.9627477785372529</v>
      </c>
    </row>
    <row r="71" spans="1:9">
      <c r="A71" s="13" t="s">
        <v>29</v>
      </c>
    </row>
    <row r="72" spans="1:9">
      <c r="A72" s="14" t="s">
        <v>30</v>
      </c>
      <c r="B72" s="45" t="s">
        <v>31</v>
      </c>
      <c r="C72" s="19" t="s">
        <v>32</v>
      </c>
    </row>
    <row r="73" spans="1:9">
      <c r="B73" s="5">
        <v>1</v>
      </c>
      <c r="C73" s="4">
        <v>11</v>
      </c>
    </row>
    <row r="74" spans="1:9">
      <c r="B74" s="5">
        <v>2</v>
      </c>
      <c r="C74" s="4">
        <v>8</v>
      </c>
    </row>
    <row r="75" spans="1:9">
      <c r="B75" s="5">
        <v>3</v>
      </c>
      <c r="C75" s="4">
        <v>12</v>
      </c>
    </row>
    <row r="76" spans="1:9">
      <c r="B76" s="5">
        <v>4</v>
      </c>
      <c r="C76" s="4">
        <v>12</v>
      </c>
    </row>
    <row r="77" spans="1:9">
      <c r="B77" s="5">
        <v>5</v>
      </c>
      <c r="C77" s="4">
        <v>10</v>
      </c>
    </row>
    <row r="78" spans="1:9">
      <c r="B78" s="5">
        <v>6</v>
      </c>
      <c r="C78" s="4">
        <v>9</v>
      </c>
    </row>
    <row r="79" spans="1:9" ht="14" thickBot="1">
      <c r="B79" s="5"/>
      <c r="C79" s="9"/>
    </row>
    <row r="80" spans="1:9" ht="16" thickBot="1">
      <c r="B80" s="38" t="s">
        <v>13</v>
      </c>
      <c r="C80" s="39">
        <f>VAR(C73:C78)</f>
        <v>2.6666666666666741</v>
      </c>
      <c r="D80" s="9" t="s">
        <v>33</v>
      </c>
      <c r="E80" s="46">
        <f>(SUMSQ(C73:C78)-(SUM(C73:C78)^2)/6)/5</f>
        <v>2.6666666666666741</v>
      </c>
      <c r="F80" s="47" t="s">
        <v>34</v>
      </c>
      <c r="G80" s="10"/>
      <c r="H80" s="10"/>
      <c r="I80" s="11"/>
    </row>
    <row r="81" spans="1:9">
      <c r="B81" s="5"/>
      <c r="C81" s="9"/>
    </row>
    <row r="82" spans="1:9">
      <c r="A82" s="14" t="s">
        <v>35</v>
      </c>
      <c r="B82" s="45" t="s">
        <v>31</v>
      </c>
      <c r="C82" s="19" t="s">
        <v>32</v>
      </c>
    </row>
    <row r="83" spans="1:9">
      <c r="B83" s="5">
        <v>1</v>
      </c>
      <c r="C83" s="4">
        <v>12</v>
      </c>
    </row>
    <row r="84" spans="1:9">
      <c r="B84" s="5">
        <v>2</v>
      </c>
      <c r="C84" s="4">
        <v>5</v>
      </c>
    </row>
    <row r="85" spans="1:9">
      <c r="B85" s="5">
        <v>3</v>
      </c>
      <c r="C85" s="4">
        <v>15</v>
      </c>
    </row>
    <row r="86" spans="1:9">
      <c r="B86" s="5">
        <v>4</v>
      </c>
      <c r="C86" s="4">
        <v>10</v>
      </c>
    </row>
    <row r="87" spans="1:9">
      <c r="B87" s="5">
        <v>5</v>
      </c>
      <c r="C87" s="4">
        <v>7</v>
      </c>
    </row>
    <row r="88" spans="1:9" ht="14" thickBot="1">
      <c r="B88" s="5"/>
      <c r="C88" s="9"/>
    </row>
    <row r="89" spans="1:9" ht="16" thickBot="1">
      <c r="B89" s="38" t="s">
        <v>13</v>
      </c>
      <c r="C89" s="39">
        <f>VAR(C83:C87)</f>
        <v>15.700000000000003</v>
      </c>
      <c r="D89" s="9" t="s">
        <v>33</v>
      </c>
      <c r="E89" s="46">
        <f>(SUMSQ(C83:C87)-(SUM(C83:C87)^2)/5)/4</f>
        <v>15.700000000000003</v>
      </c>
      <c r="F89" s="47" t="s">
        <v>36</v>
      </c>
      <c r="G89" s="10"/>
      <c r="H89" s="10"/>
      <c r="I89" s="11"/>
    </row>
    <row r="92" spans="1:9">
      <c r="C92" s="7"/>
    </row>
    <row r="102" spans="3:3" s="3" customFormat="1">
      <c r="C102" s="7"/>
    </row>
    <row r="114" spans="3:7" s="3" customFormat="1">
      <c r="C114" s="7"/>
    </row>
    <row r="116" spans="3:7" s="3" customFormat="1">
      <c r="C116" s="7"/>
    </row>
    <row r="117" spans="3:7" s="3" customFormat="1">
      <c r="C117" s="7"/>
    </row>
    <row r="119" spans="3:7" s="3" customFormat="1">
      <c r="C119" s="7"/>
    </row>
    <row r="124" spans="3:7" s="3" customFormat="1">
      <c r="G124" s="7"/>
    </row>
    <row r="131" spans="3:3" s="3" customFormat="1">
      <c r="C131" s="7"/>
    </row>
    <row r="136" spans="3:3" s="3" customFormat="1">
      <c r="C136" s="7"/>
    </row>
    <row r="139" spans="3:3" s="3" customFormat="1">
      <c r="C139" s="7"/>
    </row>
    <row r="152" spans="3:7" s="3" customFormat="1">
      <c r="C152" s="7"/>
    </row>
    <row r="158" spans="3:7" s="3" customFormat="1">
      <c r="G158" s="7"/>
    </row>
    <row r="176" spans="3:3" s="3" customFormat="1">
      <c r="C176" s="7"/>
    </row>
    <row r="177" spans="3:7" s="3" customFormat="1">
      <c r="C177" s="7"/>
    </row>
    <row r="179" spans="3:7" s="3" customFormat="1">
      <c r="C179" s="7"/>
    </row>
    <row r="184" spans="3:7" s="3" customFormat="1">
      <c r="G184" s="7"/>
    </row>
    <row r="188" spans="3:7" s="3" customFormat="1">
      <c r="C188" s="7"/>
    </row>
    <row r="197" spans="3:5" s="3" customFormat="1">
      <c r="C197" s="48"/>
      <c r="D197" s="48"/>
      <c r="E197" s="48"/>
    </row>
    <row r="212" spans="3:3" s="3" customFormat="1">
      <c r="C212" s="7"/>
    </row>
    <row r="224" spans="3:3" s="3" customFormat="1">
      <c r="C224" s="7"/>
    </row>
    <row r="245" spans="3:3" s="3" customFormat="1">
      <c r="C245" s="7"/>
    </row>
    <row r="257" spans="3:3" s="3" customFormat="1">
      <c r="C257" s="7"/>
    </row>
    <row r="273" spans="3:3" s="3" customFormat="1">
      <c r="C273" s="7"/>
    </row>
    <row r="285" spans="3:3" s="3" customFormat="1">
      <c r="C285" s="7"/>
    </row>
    <row r="310" spans="2:2" s="3" customFormat="1">
      <c r="B310" s="7"/>
    </row>
    <row r="311" spans="2:2" s="3" customFormat="1">
      <c r="B311" s="7"/>
    </row>
    <row r="314" spans="2:2" s="3" customFormat="1">
      <c r="B314" s="7"/>
    </row>
  </sheetData>
  <mergeCells count="1">
    <mergeCell ref="C197:E19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9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2017-03-01T20:47:50Z</dcterms:modified>
</cp:coreProperties>
</file>