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ml.chartshapes+xml"/>
  <Default Extension="png" ContentType="image/png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20" windowHeight="16740" tabRatio="500"/>
  </bookViews>
  <sheets>
    <sheet name="Sternberg" sheetId="1" r:id="rId1"/>
    <sheet name="Attitude Change" sheetId="2" r:id="rId2"/>
  </sheets>
  <calcPr calcId="130407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2"/>
  <c r="B6"/>
  <c r="C6"/>
  <c r="D6"/>
  <c r="E6"/>
  <c r="F6"/>
  <c r="G6"/>
  <c r="B2"/>
  <c r="C12"/>
  <c r="C13"/>
  <c r="C14"/>
  <c r="C15"/>
  <c r="D14"/>
  <c r="B16"/>
  <c r="D16"/>
  <c r="F14"/>
  <c r="G14"/>
  <c r="H14"/>
  <c r="E14"/>
  <c r="B18"/>
  <c r="D15"/>
  <c r="F15"/>
  <c r="G15"/>
  <c r="H15"/>
  <c r="E15"/>
  <c r="D13"/>
  <c r="F13"/>
  <c r="G13"/>
  <c r="H13"/>
  <c r="E13"/>
  <c r="B18" i="1"/>
  <c r="B20"/>
  <c r="B19"/>
  <c r="B14"/>
  <c r="B2"/>
  <c r="F6"/>
  <c r="E6"/>
  <c r="D6"/>
  <c r="C6"/>
  <c r="B6"/>
  <c r="G6"/>
  <c r="C11"/>
  <c r="C12"/>
  <c r="C13"/>
  <c r="B13"/>
  <c r="D13"/>
  <c r="D14"/>
  <c r="F13"/>
  <c r="G13"/>
  <c r="H13"/>
  <c r="D12"/>
  <c r="F12"/>
  <c r="G12"/>
  <c r="H12"/>
  <c r="B16"/>
  <c r="E13"/>
  <c r="E12"/>
</calcChain>
</file>

<file path=xl/sharedStrings.xml><?xml version="1.0" encoding="utf-8"?>
<sst xmlns="http://schemas.openxmlformats.org/spreadsheetml/2006/main" count="54" uniqueCount="35">
  <si>
    <t>s = set size</t>
    <phoneticPr fontId="1" type="noConversion"/>
  </si>
  <si>
    <t>Condition</t>
    <phoneticPr fontId="1" type="noConversion"/>
  </si>
  <si>
    <t>Mj = means</t>
    <phoneticPr fontId="1" type="noConversion"/>
  </si>
  <si>
    <t>Tj = totals</t>
    <phoneticPr fontId="1" type="noConversion"/>
  </si>
  <si>
    <t>Wj = weights</t>
    <phoneticPr fontId="1" type="noConversion"/>
  </si>
  <si>
    <t>ANOVA</t>
    <phoneticPr fontId="1" type="noConversion"/>
  </si>
  <si>
    <t>Source</t>
    <phoneticPr fontId="1" type="noConversion"/>
  </si>
  <si>
    <t>df</t>
    <phoneticPr fontId="1" type="noConversion"/>
  </si>
  <si>
    <t>SS</t>
    <phoneticPr fontId="1" type="noConversion"/>
  </si>
  <si>
    <t>MS</t>
    <phoneticPr fontId="1" type="noConversion"/>
  </si>
  <si>
    <t>% var</t>
    <phoneticPr fontId="1" type="noConversion"/>
  </si>
  <si>
    <t>Obt F</t>
    <phoneticPr fontId="1" type="noConversion"/>
  </si>
  <si>
    <t>Crit F</t>
    <phoneticPr fontId="1" type="noConversion"/>
  </si>
  <si>
    <t>Between</t>
    <phoneticPr fontId="1" type="noConversion"/>
  </si>
  <si>
    <t>Hypothesis</t>
    <phoneticPr fontId="1" type="noConversion"/>
  </si>
  <si>
    <t>Residual</t>
    <phoneticPr fontId="1" type="noConversion"/>
  </si>
  <si>
    <t>Within</t>
    <phoneticPr fontId="1" type="noConversion"/>
  </si>
  <si>
    <t xml:space="preserve">n = </t>
    <phoneticPr fontId="1" type="noConversion"/>
  </si>
  <si>
    <t xml:space="preserve"> = T</t>
    <phoneticPr fontId="1" type="noConversion"/>
  </si>
  <si>
    <t xml:space="preserve">N = </t>
    <phoneticPr fontId="1" type="noConversion"/>
  </si>
  <si>
    <t xml:space="preserve">CI = </t>
    <phoneticPr fontId="1" type="noConversion"/>
  </si>
  <si>
    <t>Significant?</t>
    <phoneticPr fontId="1" type="noConversion"/>
  </si>
  <si>
    <t>Condition</t>
    <phoneticPr fontId="1" type="noConversion"/>
  </si>
  <si>
    <t>Wj(H1)</t>
    <phoneticPr fontId="1" type="noConversion"/>
  </si>
  <si>
    <t>H1</t>
    <phoneticPr fontId="1" type="noConversion"/>
  </si>
  <si>
    <t>Wj(H2)</t>
    <phoneticPr fontId="1" type="noConversion"/>
  </si>
  <si>
    <t>H2</t>
    <phoneticPr fontId="1" type="noConversion"/>
  </si>
  <si>
    <t xml:space="preserve">rsq = </t>
    <phoneticPr fontId="1" type="noConversion"/>
  </si>
  <si>
    <t xml:space="preserve">intercept = </t>
    <phoneticPr fontId="1" type="noConversion"/>
  </si>
  <si>
    <t xml:space="preserve">slope = </t>
    <phoneticPr fontId="1" type="noConversion"/>
  </si>
  <si>
    <t>1. Control</t>
    <phoneticPr fontId="1" type="noConversion"/>
  </si>
  <si>
    <t>2. VP-Boeing</t>
    <phoneticPr fontId="1" type="noConversion"/>
  </si>
  <si>
    <t>3. VP-Microsoft</t>
    <phoneticPr fontId="1" type="noConversion"/>
  </si>
  <si>
    <t>4. Clerk-Boeing</t>
    <phoneticPr fontId="1" type="noConversion"/>
  </si>
  <si>
    <t>5. Clerk-Microsoft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</si>
</sst>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#,##0.0"/>
    <numFmt numFmtId="169" formatCode="#,##0.000"/>
    <numFmt numFmtId="170" formatCode="#,##0"/>
    <numFmt numFmtId="171" formatCode="#,##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4" fontId="0" fillId="0" borderId="0"/>
  </cellStyleXfs>
  <cellXfs count="32">
    <xf numFmtId="4" fontId="0" fillId="0" borderId="0" xfId="0"/>
    <xf numFmtId="4" fontId="0" fillId="0" borderId="0" xfId="0" applyAlignment="1">
      <alignment horizontal="left"/>
    </xf>
    <xf numFmtId="4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" fontId="0" fillId="0" borderId="0" xfId="0" quotePrefix="1"/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9" fontId="0" fillId="0" borderId="0" xfId="0" applyNumberFormat="1"/>
    <xf numFmtId="170" fontId="0" fillId="0" borderId="0" xfId="0" applyNumberFormat="1"/>
    <xf numFmtId="4" fontId="0" fillId="0" borderId="0" xfId="0" applyAlignment="1">
      <alignment horizontal="right" wrapText="1"/>
    </xf>
    <xf numFmtId="3" fontId="0" fillId="0" borderId="0" xfId="0" applyNumberFormat="1" applyAlignment="1">
      <alignment horizontal="center" wrapText="1"/>
    </xf>
    <xf numFmtId="4" fontId="0" fillId="0" borderId="0" xfId="0" applyAlignment="1">
      <alignment wrapText="1"/>
    </xf>
    <xf numFmtId="171" fontId="0" fillId="0" borderId="0" xfId="0" applyNumberFormat="1"/>
    <xf numFmtId="4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autoTitleDeleted val="1"/>
    <c:plotArea>
      <c:layout>
        <c:manualLayout>
          <c:layoutTarget val="inner"/>
          <c:xMode val="edge"/>
          <c:yMode val="edge"/>
          <c:x val="0.207535302921846"/>
          <c:y val="0.0301652892561983"/>
          <c:w val="0.752686926530878"/>
          <c:h val="0.790001789549034"/>
        </c:manualLayout>
      </c:layout>
      <c:scatterChart>
        <c:scatterStyle val="lineMarker"/>
        <c:ser>
          <c:idx val="0"/>
          <c:order val="0"/>
          <c:tx>
            <c:strRef>
              <c:f>Sternberg!$A$14</c:f>
              <c:strCache>
                <c:ptCount val="1"/>
                <c:pt idx="0">
                  <c:v>Within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inear"/>
          </c:trendline>
          <c:errBars>
            <c:errDir val="y"/>
            <c:errBarType val="both"/>
            <c:errValType val="cust"/>
            <c:plus>
              <c:numRef>
                <c:f>Sternberg!$B$16</c:f>
                <c:numCache>
                  <c:formatCode>General</c:formatCode>
                  <c:ptCount val="1"/>
                  <c:pt idx="0">
                    <c:v>16.28451061488051</c:v>
                  </c:pt>
                </c:numCache>
              </c:numRef>
            </c:plus>
            <c:minus>
              <c:numRef>
                <c:f>Sternberg!$B$16</c:f>
                <c:numCache>
                  <c:formatCode>General</c:formatCode>
                  <c:ptCount val="1"/>
                  <c:pt idx="0">
                    <c:v>16.28451061488051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Sternberg!$B$4:$F$4</c:f>
              <c:numCache>
                <c:formatCode>#,##0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Sternberg!$B$5:$F$5</c:f>
              <c:numCache>
                <c:formatCode>#,##0</c:formatCode>
                <c:ptCount val="5"/>
                <c:pt idx="0">
                  <c:v>325.0</c:v>
                </c:pt>
                <c:pt idx="1">
                  <c:v>368.0</c:v>
                </c:pt>
                <c:pt idx="2">
                  <c:v>382.0</c:v>
                </c:pt>
                <c:pt idx="3">
                  <c:v>425.0</c:v>
                </c:pt>
                <c:pt idx="4">
                  <c:v>460.0</c:v>
                </c:pt>
              </c:numCache>
            </c:numRef>
          </c:yVal>
        </c:ser>
        <c:axId val="392652440"/>
        <c:axId val="392648344"/>
      </c:scatterChart>
      <c:valAx>
        <c:axId val="392652440"/>
        <c:scaling>
          <c:orientation val="minMax"/>
          <c:max val="5.0"/>
          <c:min val="0.0"/>
        </c:scaling>
        <c:axPos val="b"/>
        <c:numFmt formatCode="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2648344"/>
        <c:crosses val="autoZero"/>
        <c:crossBetween val="midCat"/>
        <c:minorUnit val="0.2"/>
      </c:valAx>
      <c:valAx>
        <c:axId val="392648344"/>
        <c:scaling>
          <c:orientation val="minMax"/>
          <c:min val="300.0"/>
        </c:scaling>
        <c:axPos val="l"/>
        <c:numFmt formatCode="#,##0" sourceLinked="1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392652440"/>
        <c:crossesAt val="0.0"/>
        <c:crossBetween val="midCat"/>
        <c:majorUnit val="5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>
        <c:manualLayout>
          <c:layoutTarget val="inner"/>
          <c:xMode val="edge"/>
          <c:yMode val="edge"/>
          <c:x val="0.227053941066645"/>
          <c:y val="0.0740740740740741"/>
          <c:w val="0.610624441918987"/>
          <c:h val="0.72604480594748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</c:spPr>
          <c:errBars>
            <c:errBarType val="both"/>
            <c:errValType val="cust"/>
            <c:plus>
              <c:numRef>
                <c:f>'Attitude Change'!$B$18</c:f>
                <c:numCache>
                  <c:formatCode>General</c:formatCode>
                  <c:ptCount val="1"/>
                  <c:pt idx="0">
                    <c:v>0.450367202503162</c:v>
                  </c:pt>
                </c:numCache>
              </c:numRef>
            </c:plus>
            <c:minus>
              <c:numRef>
                <c:f>'Attitude Change'!$B$18</c:f>
                <c:numCache>
                  <c:formatCode>General</c:formatCode>
                  <c:ptCount val="1"/>
                  <c:pt idx="0">
                    <c:v>0.450367202503162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val>
            <c:numRef>
              <c:f>'Attitude Change'!$B$5:$F$5</c:f>
              <c:numCache>
                <c:formatCode>#,##0.0</c:formatCode>
                <c:ptCount val="5"/>
                <c:pt idx="0">
                  <c:v>1.8</c:v>
                </c:pt>
                <c:pt idx="1">
                  <c:v>3.5</c:v>
                </c:pt>
                <c:pt idx="2">
                  <c:v>3.7</c:v>
                </c:pt>
                <c:pt idx="3">
                  <c:v>2.4</c:v>
                </c:pt>
                <c:pt idx="4">
                  <c:v>2.8</c:v>
                </c:pt>
              </c:numCache>
            </c:numRef>
          </c:val>
        </c:ser>
        <c:axId val="390503016"/>
        <c:axId val="390506360"/>
      </c:barChart>
      <c:catAx>
        <c:axId val="390503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390506360"/>
        <c:crosses val="autoZero"/>
        <c:auto val="1"/>
        <c:lblAlgn val="ctr"/>
        <c:lblOffset val="100"/>
      </c:catAx>
      <c:valAx>
        <c:axId val="390506360"/>
        <c:scaling>
          <c:orientation val="minMax"/>
          <c:max val="5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390503016"/>
        <c:crosses val="autoZero"/>
        <c:crossBetween val="between"/>
        <c:majorUnit val="1.0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24</xdr:row>
      <xdr:rowOff>25400</xdr:rowOff>
    </xdr:from>
    <xdr:to>
      <xdr:col>6</xdr:col>
      <xdr:colOff>520700</xdr:colOff>
      <xdr:row>61</xdr:row>
      <xdr:rowOff>50800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0.48347</cdr:x>
      <cdr:y>0.8882</cdr:y>
    </cdr:from>
    <cdr:to>
      <cdr:x>0.66175</cdr:x>
      <cdr:y>0.94339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1800" y="5448300"/>
          <a:ext cx="1095873" cy="338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s</a:t>
          </a:r>
          <a:r>
            <a:rPr lang="en-US" sz="1600" baseline="0"/>
            <a:t> = Set Size</a:t>
          </a:r>
          <a:endParaRPr lang="en-US" sz="1600"/>
        </a:p>
      </cdr:txBody>
    </cdr:sp>
  </cdr:relSizeAnchor>
  <cdr:relSizeAnchor xmlns:cdr="http://schemas.openxmlformats.org/drawingml/2006/chartDrawing">
    <cdr:from>
      <cdr:x>0.53926</cdr:x>
      <cdr:y>0.85093</cdr:y>
    </cdr:from>
    <cdr:to>
      <cdr:x>0.68802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4700" y="5803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0.04339</cdr:x>
      <cdr:y>0.33954</cdr:y>
    </cdr:from>
    <cdr:to>
      <cdr:x>0.11349</cdr:x>
      <cdr:y>0.61597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6700" y="2082800"/>
          <a:ext cx="430887" cy="1695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Reaction Time</a:t>
          </a:r>
          <a:r>
            <a:rPr lang="en-US" sz="1600" baseline="0"/>
            <a:t> (ms) </a:t>
          </a:r>
          <a:endParaRPr lang="en-US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21</xdr:row>
      <xdr:rowOff>38100</xdr:rowOff>
    </xdr:from>
    <xdr:to>
      <xdr:col>7</xdr:col>
      <xdr:colOff>711200</xdr:colOff>
      <xdr:row>65</xdr:row>
      <xdr:rowOff>38100</xdr:rowOff>
    </xdr:to>
    <xdr:graphicFrame macro="">
      <xdr:nvGraphicFramePr>
        <xdr:cNvPr id="30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0.01031</cdr:x>
      <cdr:y>0.01015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0800" cy="508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0.02062</cdr:x>
      <cdr:y>0.29916</cdr:y>
    </cdr:from>
    <cdr:to>
      <cdr:x>0.10806</cdr:x>
      <cdr:y>0.56853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600" y="1496915"/>
          <a:ext cx="430887" cy="134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Attitude</a:t>
          </a:r>
          <a:r>
            <a:rPr lang="en-US" sz="1600" baseline="0"/>
            <a:t> Rating</a:t>
          </a:r>
          <a:endParaRPr lang="en-US" sz="1600"/>
        </a:p>
      </cdr:txBody>
    </cdr:sp>
  </cdr:relSizeAnchor>
  <cdr:relSizeAnchor xmlns:cdr="http://schemas.openxmlformats.org/drawingml/2006/chartDrawing">
    <cdr:from>
      <cdr:x>0.4433</cdr:x>
      <cdr:y>0.89848</cdr:y>
    </cdr:from>
    <cdr:to>
      <cdr:x>0.64528</cdr:x>
      <cdr:y>0.96614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84400" y="4495800"/>
          <a:ext cx="995284" cy="338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/>
            <a:t>Condition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0"/>
  <sheetViews>
    <sheetView tabSelected="1" zoomScale="125" workbookViewId="0">
      <selection activeCell="I40" sqref="I40"/>
    </sheetView>
  </sheetViews>
  <sheetFormatPr baseColWidth="10" defaultRowHeight="13"/>
  <sheetData>
    <row r="1" spans="1:8">
      <c r="A1" s="7" t="s">
        <v>17</v>
      </c>
      <c r="B1" s="8">
        <v>15</v>
      </c>
    </row>
    <row r="2" spans="1:8">
      <c r="A2" s="7" t="s">
        <v>19</v>
      </c>
      <c r="B2" s="8">
        <f>B1*5</f>
        <v>75</v>
      </c>
    </row>
    <row r="3" spans="1:8">
      <c r="B3" s="31" t="s">
        <v>1</v>
      </c>
      <c r="C3" s="31"/>
      <c r="D3" s="31"/>
      <c r="E3" s="31"/>
      <c r="F3" s="31"/>
    </row>
    <row r="4" spans="1:8">
      <c r="A4" s="7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</row>
    <row r="5" spans="1:8">
      <c r="A5" s="7" t="s">
        <v>2</v>
      </c>
      <c r="B5" s="12">
        <v>325</v>
      </c>
      <c r="C5" s="12">
        <v>368</v>
      </c>
      <c r="D5" s="12">
        <v>382</v>
      </c>
      <c r="E5" s="12">
        <v>425</v>
      </c>
      <c r="F5" s="12">
        <v>460</v>
      </c>
    </row>
    <row r="6" spans="1:8">
      <c r="A6" s="7" t="s">
        <v>3</v>
      </c>
      <c r="B6" s="15">
        <f>B5*$B$1</f>
        <v>4875</v>
      </c>
      <c r="C6" s="15">
        <f>C5*$B$1</f>
        <v>5520</v>
      </c>
      <c r="D6" s="15">
        <f>D5*$B$1</f>
        <v>5730</v>
      </c>
      <c r="E6" s="15">
        <f>E5*$B$1</f>
        <v>6375</v>
      </c>
      <c r="F6" s="15">
        <f>F5*$B$1</f>
        <v>6900</v>
      </c>
      <c r="G6" s="9">
        <f>SUM(B6:F6)</f>
        <v>29400</v>
      </c>
      <c r="H6" s="10" t="s">
        <v>18</v>
      </c>
    </row>
    <row r="7" spans="1:8">
      <c r="A7" s="7" t="s">
        <v>4</v>
      </c>
      <c r="B7" s="3">
        <v>-2</v>
      </c>
      <c r="C7" s="3">
        <v>-1</v>
      </c>
      <c r="D7" s="3">
        <v>0</v>
      </c>
      <c r="E7" s="3">
        <v>1</v>
      </c>
      <c r="F7" s="3">
        <v>2</v>
      </c>
    </row>
    <row r="9" spans="1:8">
      <c r="A9" t="s">
        <v>5</v>
      </c>
    </row>
    <row r="10" spans="1:8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7" t="s">
        <v>11</v>
      </c>
      <c r="G10" s="7" t="s">
        <v>12</v>
      </c>
      <c r="H10" s="2" t="s">
        <v>21</v>
      </c>
    </row>
    <row r="11" spans="1:8">
      <c r="A11" t="s">
        <v>13</v>
      </c>
      <c r="B11" s="5">
        <v>4</v>
      </c>
      <c r="C11" s="5">
        <f>SUMSQ(B6:F6)/B1-G6^2/B2</f>
        <v>163170</v>
      </c>
      <c r="D11" s="5"/>
      <c r="E11" s="5"/>
      <c r="F11" s="16"/>
      <c r="G11" s="16"/>
      <c r="H11" s="7"/>
    </row>
    <row r="12" spans="1:8">
      <c r="A12" s="4" t="s">
        <v>14</v>
      </c>
      <c r="B12" s="6">
        <v>1</v>
      </c>
      <c r="C12" s="6">
        <f>(B1*SUMPRODUCT(B5:F5,B7:F7)^2)/SUMSQ(B7:F7)</f>
        <v>160393.5</v>
      </c>
      <c r="D12" s="6">
        <f>C12/B12</f>
        <v>160393.5</v>
      </c>
      <c r="E12" s="11">
        <f>C12/$C$11</f>
        <v>0.98298400441257583</v>
      </c>
      <c r="F12" s="17">
        <f>D12/$D$14</f>
        <v>160.39349999999999</v>
      </c>
      <c r="G12" s="18">
        <f>FINV(0.05,B12,$B$14)</f>
        <v>3.9777792894923394</v>
      </c>
      <c r="H12" s="2" t="str">
        <f>IF(F12&gt;G12:G12,"Yes","No")</f>
        <v>Yes</v>
      </c>
    </row>
    <row r="13" spans="1:8">
      <c r="A13" s="4" t="s">
        <v>15</v>
      </c>
      <c r="B13" s="6">
        <f>B11-B12</f>
        <v>3</v>
      </c>
      <c r="C13" s="6">
        <f>C11-C12</f>
        <v>2776.5</v>
      </c>
      <c r="D13" s="6">
        <f>C13/B13</f>
        <v>925.5</v>
      </c>
      <c r="E13" s="11">
        <f>C13/$C$11</f>
        <v>1.701599558742416E-2</v>
      </c>
      <c r="F13" s="17">
        <f>D13/$D$14</f>
        <v>0.92549999999999999</v>
      </c>
      <c r="G13" s="18">
        <f>FINV(0.05,B13,$B$14)</f>
        <v>2.7355414765138706</v>
      </c>
      <c r="H13" s="2" t="str">
        <f>IF(F13&gt;G13:G13,"Yes","No")</f>
        <v>No</v>
      </c>
    </row>
    <row r="14" spans="1:8">
      <c r="A14" t="s">
        <v>16</v>
      </c>
      <c r="B14" s="5">
        <f>(B1-1)*5</f>
        <v>70</v>
      </c>
      <c r="C14" s="5">
        <v>70000</v>
      </c>
      <c r="D14" s="5">
        <f>C14/B14</f>
        <v>1000</v>
      </c>
      <c r="E14" s="5"/>
      <c r="F14" s="5"/>
      <c r="G14" s="5"/>
    </row>
    <row r="16" spans="1:8">
      <c r="A16" s="7" t="s">
        <v>20</v>
      </c>
      <c r="B16" s="14">
        <f>SQRT(D14/B1)*TINV(0.05,B14)</f>
        <v>16.28451061488051</v>
      </c>
    </row>
    <row r="18" spans="1:2">
      <c r="A18" s="7" t="s">
        <v>27</v>
      </c>
      <c r="B18" s="25">
        <f>(PEARSON(B5:F5,B7:F7))^2</f>
        <v>0.98298400441257616</v>
      </c>
    </row>
    <row r="19" spans="1:2">
      <c r="A19" s="7" t="s">
        <v>29</v>
      </c>
      <c r="B19" s="30">
        <f>SLOPE(B5:F5,B4:F4)</f>
        <v>32.700000000000003</v>
      </c>
    </row>
    <row r="20" spans="1:2">
      <c r="A20" s="7" t="s">
        <v>28</v>
      </c>
      <c r="B20" s="26">
        <f>INTERCEPT(B5:F5,B4:F4)</f>
        <v>293.89999999999998</v>
      </c>
    </row>
  </sheetData>
  <mergeCells count="1">
    <mergeCell ref="B3:F3"/>
  </mergeCells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"/>
  <sheetViews>
    <sheetView workbookViewId="0">
      <selection activeCell="I54" sqref="I54"/>
    </sheetView>
  </sheetViews>
  <sheetFormatPr baseColWidth="10" defaultRowHeight="13"/>
  <cols>
    <col min="2" max="6" width="9.140625" customWidth="1"/>
  </cols>
  <sheetData>
    <row r="1" spans="1:8">
      <c r="A1" s="7" t="s">
        <v>17</v>
      </c>
      <c r="B1" s="8">
        <v>10</v>
      </c>
    </row>
    <row r="2" spans="1:8">
      <c r="A2" s="7" t="s">
        <v>19</v>
      </c>
      <c r="B2" s="8">
        <f>B1*5</f>
        <v>50</v>
      </c>
    </row>
    <row r="3" spans="1:8">
      <c r="B3" s="31" t="s">
        <v>1</v>
      </c>
      <c r="C3" s="31"/>
      <c r="D3" s="31"/>
      <c r="E3" s="31"/>
      <c r="F3" s="31"/>
    </row>
    <row r="4" spans="1:8" s="29" customFormat="1" ht="26">
      <c r="A4" s="27" t="s">
        <v>22</v>
      </c>
      <c r="B4" s="28" t="s">
        <v>30</v>
      </c>
      <c r="C4" s="28" t="s">
        <v>31</v>
      </c>
      <c r="D4" s="28" t="s">
        <v>32</v>
      </c>
      <c r="E4" s="28" t="s">
        <v>33</v>
      </c>
      <c r="F4" s="28" t="s">
        <v>34</v>
      </c>
    </row>
    <row r="5" spans="1:8">
      <c r="A5" s="7" t="s">
        <v>2</v>
      </c>
      <c r="B5" s="13">
        <v>1.8</v>
      </c>
      <c r="C5" s="13">
        <v>3.5</v>
      </c>
      <c r="D5" s="13">
        <v>3.7</v>
      </c>
      <c r="E5" s="13">
        <v>2.4</v>
      </c>
      <c r="F5" s="13">
        <v>2.8</v>
      </c>
    </row>
    <row r="6" spans="1:8">
      <c r="A6" s="7" t="s">
        <v>3</v>
      </c>
      <c r="B6" s="15">
        <f>B5*$B$1</f>
        <v>18</v>
      </c>
      <c r="C6" s="15">
        <f>C5*$B$1</f>
        <v>35</v>
      </c>
      <c r="D6" s="15">
        <f>D5*$B$1</f>
        <v>37</v>
      </c>
      <c r="E6" s="15">
        <f>E5*$B$1</f>
        <v>24</v>
      </c>
      <c r="F6" s="15">
        <f>F5*$B$1</f>
        <v>28</v>
      </c>
      <c r="G6" s="9">
        <f>SUM(B6:F6)</f>
        <v>142</v>
      </c>
      <c r="H6" s="10" t="s">
        <v>18</v>
      </c>
    </row>
    <row r="7" spans="1:8">
      <c r="A7" s="7" t="s">
        <v>23</v>
      </c>
      <c r="B7" s="3">
        <v>-4</v>
      </c>
      <c r="C7" s="3">
        <v>1</v>
      </c>
      <c r="D7" s="3">
        <v>1</v>
      </c>
      <c r="E7" s="3">
        <v>1</v>
      </c>
      <c r="F7" s="3">
        <v>1</v>
      </c>
    </row>
    <row r="8" spans="1:8">
      <c r="A8" s="7" t="s">
        <v>25</v>
      </c>
      <c r="B8" s="3">
        <v>0</v>
      </c>
      <c r="C8" s="3">
        <v>1</v>
      </c>
      <c r="D8" s="3">
        <v>1</v>
      </c>
      <c r="E8" s="3">
        <v>-1</v>
      </c>
      <c r="F8" s="3">
        <v>-1</v>
      </c>
    </row>
    <row r="10" spans="1:8">
      <c r="A10" t="s">
        <v>5</v>
      </c>
    </row>
    <row r="11" spans="1:8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7" t="s">
        <v>11</v>
      </c>
      <c r="G11" s="7" t="s">
        <v>12</v>
      </c>
      <c r="H11" s="2" t="s">
        <v>21</v>
      </c>
    </row>
    <row r="12" spans="1:8">
      <c r="A12" t="s">
        <v>13</v>
      </c>
      <c r="B12" s="5">
        <v>4</v>
      </c>
      <c r="C12" s="20">
        <f>SUMSQ(B6:F6)/B1-G6^2/B2</f>
        <v>24.520000000000039</v>
      </c>
      <c r="D12" s="5"/>
      <c r="E12" s="5"/>
      <c r="F12" s="16"/>
      <c r="G12" s="16"/>
      <c r="H12" s="7"/>
    </row>
    <row r="13" spans="1:8">
      <c r="A13" s="4" t="s">
        <v>24</v>
      </c>
      <c r="B13" s="6">
        <v>1</v>
      </c>
      <c r="C13" s="21">
        <f>($B$1*SUMPRODUCT(B$5:F$5,B7:F7)^2)/SUMSQ(B7:F7)</f>
        <v>13.519999999999996</v>
      </c>
      <c r="D13" s="22">
        <f>C13/B13</f>
        <v>13.519999999999996</v>
      </c>
      <c r="E13" s="11">
        <f>C13/$C$12</f>
        <v>0.55138662316476239</v>
      </c>
      <c r="F13" s="17">
        <f>D13/$D$16</f>
        <v>27.039999999999992</v>
      </c>
      <c r="G13" s="18">
        <f>FINV(0.05,B13,$B$16)</f>
        <v>4.0566123418104887</v>
      </c>
      <c r="H13" s="2" t="str">
        <f>IF(F13&gt;G13:G13,"Yes","No")</f>
        <v>Yes</v>
      </c>
    </row>
    <row r="14" spans="1:8">
      <c r="A14" s="4" t="s">
        <v>26</v>
      </c>
      <c r="B14" s="6">
        <v>1</v>
      </c>
      <c r="C14" s="21">
        <f>($B$1*SUMPRODUCT(B$5:F$5,B8:F8)^2)/SUMSQ(B8:F8)</f>
        <v>10.000000000000009</v>
      </c>
      <c r="D14" s="22">
        <f>C14/B14</f>
        <v>10.000000000000009</v>
      </c>
      <c r="E14" s="11">
        <f>C14/$C$12</f>
        <v>0.40783034257748746</v>
      </c>
      <c r="F14" s="17">
        <f>D14/$D$16</f>
        <v>20.000000000000018</v>
      </c>
      <c r="G14" s="18">
        <f>FINV(0.05,B14,$B$16)</f>
        <v>4.0566123418104887</v>
      </c>
      <c r="H14" s="2" t="str">
        <f>IF(F14&gt;G14:G14,"Yes","No")</f>
        <v>Yes</v>
      </c>
    </row>
    <row r="15" spans="1:8">
      <c r="A15" s="4" t="s">
        <v>15</v>
      </c>
      <c r="B15" s="24">
        <f>B12-(B13+B14)</f>
        <v>2</v>
      </c>
      <c r="C15" s="21">
        <f>C12-(C13+C14)</f>
        <v>1.0000000000000355</v>
      </c>
      <c r="D15" s="22">
        <f>C15/B15</f>
        <v>0.50000000000001776</v>
      </c>
      <c r="E15" s="11">
        <f>C15/$C$12</f>
        <v>4.0783034257750164E-2</v>
      </c>
      <c r="F15" s="17">
        <f>D15/$D$16</f>
        <v>1.0000000000000355</v>
      </c>
      <c r="G15" s="18">
        <f>FINV(0.05,B15,$B$16)</f>
        <v>3.2043172921638767</v>
      </c>
      <c r="H15" s="2" t="str">
        <f>IF(F15&gt;G15:G15,"Yes","No")</f>
        <v>No</v>
      </c>
    </row>
    <row r="16" spans="1:8">
      <c r="A16" t="s">
        <v>16</v>
      </c>
      <c r="B16" s="5">
        <f>(B1-1)*5</f>
        <v>45</v>
      </c>
      <c r="C16" s="19">
        <v>22.5</v>
      </c>
      <c r="D16" s="23">
        <f>C16/B16</f>
        <v>0.5</v>
      </c>
      <c r="E16" s="5"/>
      <c r="F16" s="5"/>
      <c r="G16" s="5"/>
    </row>
    <row r="18" spans="1:2">
      <c r="A18" s="7" t="s">
        <v>20</v>
      </c>
      <c r="B18" s="14">
        <f>SQRT(D16/B1)*TINV(0.05,B16)</f>
        <v>0.45036720250316226</v>
      </c>
    </row>
  </sheetData>
  <sheetCalcPr fullCalcOnLoad="1"/>
  <mergeCells count="1">
    <mergeCell ref="B3:F3"/>
  </mergeCells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Sternberg</vt:lpstr>
      <vt:lpstr>Attitude Change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2009-05-20T15:02:45Z</dcterms:created>
  <dcterms:modified xsi:type="dcterms:W3CDTF">2014-05-20T18:29:35Z</dcterms:modified>
</cp:coreProperties>
</file>