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320" windowHeight="1227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Sheet1!$O$6:$X$36</definedName>
    <definedName name="_xlnm.Print_Area" localSheetId="1">Sheet2!$Y$5:$AN$52</definedName>
  </definedNames>
  <calcPr calcId="125725"/>
</workbook>
</file>

<file path=xl/calcChain.xml><?xml version="1.0" encoding="utf-8"?>
<calcChain xmlns="http://schemas.openxmlformats.org/spreadsheetml/2006/main">
  <c r="AR8" i="2"/>
  <c r="AS8"/>
  <c r="AT8"/>
  <c r="AU8"/>
  <c r="AV8"/>
  <c r="AW8"/>
  <c r="AR9"/>
  <c r="AS9"/>
  <c r="AT9"/>
  <c r="AU9"/>
  <c r="AV9"/>
  <c r="AW9"/>
  <c r="AR10"/>
  <c r="AS10"/>
  <c r="AT10"/>
  <c r="AU10"/>
  <c r="AV10"/>
  <c r="AW10"/>
  <c r="AR11"/>
  <c r="AS11"/>
  <c r="AT11"/>
  <c r="AU11"/>
  <c r="AV11"/>
  <c r="AW11"/>
  <c r="AR12"/>
  <c r="AS12"/>
  <c r="AT12"/>
  <c r="AU12"/>
  <c r="AV12"/>
  <c r="AW12"/>
  <c r="AR13"/>
  <c r="AS13"/>
  <c r="AT13"/>
  <c r="AU13"/>
  <c r="AV13"/>
  <c r="AW13"/>
  <c r="AR14"/>
  <c r="AS14"/>
  <c r="AT14"/>
  <c r="AU14"/>
  <c r="AV14"/>
  <c r="AW14"/>
  <c r="AR15"/>
  <c r="AS15"/>
  <c r="AT15"/>
  <c r="AU15"/>
  <c r="AV15"/>
  <c r="AW15"/>
  <c r="AR16"/>
  <c r="AS16"/>
  <c r="AT16"/>
  <c r="AU16"/>
  <c r="AV16"/>
  <c r="AW16"/>
  <c r="AR17"/>
  <c r="AS17"/>
  <c r="AT17"/>
  <c r="AU17"/>
  <c r="AV17"/>
  <c r="AW17"/>
  <c r="AR18"/>
  <c r="AS18"/>
  <c r="AT18"/>
  <c r="AU18"/>
  <c r="AV18"/>
  <c r="AW18"/>
  <c r="AR19"/>
  <c r="AS19"/>
  <c r="AT19"/>
  <c r="AU19"/>
  <c r="AV19"/>
  <c r="AW19"/>
  <c r="AP9"/>
  <c r="AY9" s="1"/>
  <c r="AP10"/>
  <c r="AY10" s="1"/>
  <c r="AP11"/>
  <c r="AY11" s="1"/>
  <c r="AP12"/>
  <c r="AY12" s="1"/>
  <c r="AP13"/>
  <c r="AY13" s="1"/>
  <c r="AP14"/>
  <c r="AY14" s="1"/>
  <c r="AP15"/>
  <c r="AY15" s="1"/>
  <c r="AP16"/>
  <c r="AY16" s="1"/>
  <c r="AP17"/>
  <c r="AY17" s="1"/>
  <c r="AP18"/>
  <c r="AY18" s="1"/>
  <c r="AP19"/>
  <c r="AY19" s="1"/>
  <c r="AP8"/>
  <c r="AY8" s="1"/>
  <c r="Y21"/>
  <c r="S67"/>
  <c r="T67"/>
  <c r="U67"/>
  <c r="S68"/>
  <c r="T68"/>
  <c r="U68"/>
  <c r="S82"/>
  <c r="T82"/>
  <c r="U82"/>
  <c r="S83"/>
  <c r="T83"/>
  <c r="U83"/>
  <c r="P66"/>
  <c r="Q66"/>
  <c r="R66"/>
  <c r="P81"/>
  <c r="Q81"/>
  <c r="R81"/>
  <c r="F7"/>
  <c r="AM22"/>
  <c r="AL22"/>
  <c r="AK22"/>
  <c r="AJ22"/>
  <c r="AH22"/>
  <c r="AG22"/>
  <c r="AF22"/>
  <c r="AE22"/>
  <c r="AJ35"/>
  <c r="Z20"/>
  <c r="AJ20"/>
  <c r="AJ51" s="1"/>
  <c r="AE35"/>
  <c r="AE20"/>
  <c r="Z35"/>
  <c r="AF35"/>
  <c r="AF20"/>
  <c r="AA36"/>
  <c r="AE36"/>
  <c r="AG36"/>
  <c r="AK36"/>
  <c r="AL36"/>
  <c r="Y36"/>
  <c r="Z21"/>
  <c r="AF21"/>
  <c r="AG21"/>
  <c r="AG52" s="1"/>
  <c r="AJ21"/>
  <c r="AL21"/>
  <c r="AL52" s="1"/>
  <c r="Y52"/>
  <c r="Y51"/>
  <c r="AA51"/>
  <c r="AB51"/>
  <c r="AC51"/>
  <c r="AD51"/>
  <c r="AF51"/>
  <c r="AG51"/>
  <c r="AK51"/>
  <c r="AL51"/>
  <c r="AM51"/>
  <c r="AN51"/>
  <c r="Y35"/>
  <c r="AA35"/>
  <c r="AB35"/>
  <c r="AC35" s="1"/>
  <c r="AD35" s="1"/>
  <c r="AG35"/>
  <c r="AH35" s="1"/>
  <c r="AI35" s="1"/>
  <c r="AK35"/>
  <c r="AL35"/>
  <c r="AM35" s="1"/>
  <c r="AN35" s="1"/>
  <c r="Y20"/>
  <c r="AA20"/>
  <c r="AB20"/>
  <c r="AC20" s="1"/>
  <c r="AD20" s="1"/>
  <c r="AG20"/>
  <c r="AK20"/>
  <c r="AL20"/>
  <c r="AM20" s="1"/>
  <c r="AN20" s="1"/>
  <c r="O35"/>
  <c r="O20"/>
  <c r="F34"/>
  <c r="G34"/>
  <c r="H34"/>
  <c r="I34"/>
  <c r="J34"/>
  <c r="K34"/>
  <c r="L34"/>
  <c r="M34"/>
  <c r="N34"/>
  <c r="F19"/>
  <c r="G19"/>
  <c r="H19"/>
  <c r="I19"/>
  <c r="J19"/>
  <c r="K19"/>
  <c r="L19"/>
  <c r="M19"/>
  <c r="N19"/>
  <c r="E34"/>
  <c r="E19"/>
  <c r="Y19" s="1"/>
  <c r="Y50" s="1"/>
  <c r="F23"/>
  <c r="G23"/>
  <c r="H23"/>
  <c r="I23"/>
  <c r="J23"/>
  <c r="K23"/>
  <c r="L23"/>
  <c r="M23"/>
  <c r="N23"/>
  <c r="F24"/>
  <c r="G24"/>
  <c r="H24"/>
  <c r="I24"/>
  <c r="J24"/>
  <c r="K24"/>
  <c r="L24"/>
  <c r="M24"/>
  <c r="N24"/>
  <c r="F25"/>
  <c r="G25"/>
  <c r="H25"/>
  <c r="I25"/>
  <c r="J25"/>
  <c r="K25"/>
  <c r="L25"/>
  <c r="M25"/>
  <c r="N25"/>
  <c r="F26"/>
  <c r="G26"/>
  <c r="H26"/>
  <c r="I26"/>
  <c r="J26"/>
  <c r="K26"/>
  <c r="L26"/>
  <c r="M26"/>
  <c r="N26"/>
  <c r="F27"/>
  <c r="G27"/>
  <c r="H27"/>
  <c r="I27"/>
  <c r="J27"/>
  <c r="K27"/>
  <c r="L27"/>
  <c r="M27"/>
  <c r="N27"/>
  <c r="F28"/>
  <c r="G28"/>
  <c r="H28"/>
  <c r="I28"/>
  <c r="J28"/>
  <c r="K28"/>
  <c r="L28"/>
  <c r="M28"/>
  <c r="N28"/>
  <c r="F29"/>
  <c r="G29"/>
  <c r="H29"/>
  <c r="I29"/>
  <c r="J29"/>
  <c r="K29"/>
  <c r="L29"/>
  <c r="M29"/>
  <c r="N29"/>
  <c r="F30"/>
  <c r="G30"/>
  <c r="H30"/>
  <c r="I30"/>
  <c r="J30"/>
  <c r="K30"/>
  <c r="L30"/>
  <c r="M30"/>
  <c r="N30"/>
  <c r="F31"/>
  <c r="G31"/>
  <c r="H31"/>
  <c r="I31"/>
  <c r="J31"/>
  <c r="K31"/>
  <c r="L31"/>
  <c r="M31"/>
  <c r="N31"/>
  <c r="F32"/>
  <c r="G32"/>
  <c r="H32"/>
  <c r="I32"/>
  <c r="J32"/>
  <c r="K32"/>
  <c r="L32"/>
  <c r="M32"/>
  <c r="N32"/>
  <c r="F33"/>
  <c r="G33"/>
  <c r="H33"/>
  <c r="I33"/>
  <c r="J33"/>
  <c r="K33"/>
  <c r="L33"/>
  <c r="M33"/>
  <c r="N33"/>
  <c r="E24"/>
  <c r="Y24" s="1"/>
  <c r="E25"/>
  <c r="E26"/>
  <c r="Y26" s="1"/>
  <c r="E27"/>
  <c r="E28"/>
  <c r="Y28" s="1"/>
  <c r="E29"/>
  <c r="E30"/>
  <c r="Y30" s="1"/>
  <c r="E31"/>
  <c r="E32"/>
  <c r="Y32" s="1"/>
  <c r="E33"/>
  <c r="E23"/>
  <c r="Y23" s="1"/>
  <c r="AK37"/>
  <c r="AN38"/>
  <c r="AM7"/>
  <c r="AM38" s="1"/>
  <c r="AL7"/>
  <c r="AL38" s="1"/>
  <c r="AK7"/>
  <c r="AK38" s="1"/>
  <c r="AF37"/>
  <c r="AI38"/>
  <c r="AH38"/>
  <c r="AG38"/>
  <c r="AF38"/>
  <c r="AI7"/>
  <c r="AG7"/>
  <c r="AH7"/>
  <c r="AF7"/>
  <c r="AA38"/>
  <c r="AB38"/>
  <c r="AC38"/>
  <c r="AD38"/>
  <c r="AB22"/>
  <c r="AC22"/>
  <c r="AD22"/>
  <c r="AA22"/>
  <c r="P23"/>
  <c r="Q23"/>
  <c r="R23"/>
  <c r="S23"/>
  <c r="T23"/>
  <c r="U23"/>
  <c r="V23"/>
  <c r="W23"/>
  <c r="AK23" s="1"/>
  <c r="X23"/>
  <c r="P34"/>
  <c r="Q34"/>
  <c r="R34"/>
  <c r="S34"/>
  <c r="T34"/>
  <c r="U34"/>
  <c r="V34"/>
  <c r="W34"/>
  <c r="X34"/>
  <c r="O34"/>
  <c r="O24"/>
  <c r="O25"/>
  <c r="O26"/>
  <c r="O27"/>
  <c r="O28"/>
  <c r="O29"/>
  <c r="O30"/>
  <c r="O31"/>
  <c r="O32"/>
  <c r="O33"/>
  <c r="O23"/>
  <c r="P24"/>
  <c r="Q24"/>
  <c r="R24"/>
  <c r="S24"/>
  <c r="T24"/>
  <c r="U24"/>
  <c r="V24"/>
  <c r="W24"/>
  <c r="X24"/>
  <c r="P25"/>
  <c r="Q25"/>
  <c r="R25"/>
  <c r="S25"/>
  <c r="T25"/>
  <c r="U25"/>
  <c r="V25"/>
  <c r="W25"/>
  <c r="X25"/>
  <c r="P26"/>
  <c r="Q26"/>
  <c r="R26"/>
  <c r="S26"/>
  <c r="T26"/>
  <c r="U26"/>
  <c r="V26"/>
  <c r="W26"/>
  <c r="X26"/>
  <c r="P27"/>
  <c r="Q27"/>
  <c r="R27"/>
  <c r="S27"/>
  <c r="T27"/>
  <c r="U27"/>
  <c r="V27"/>
  <c r="W27"/>
  <c r="X27"/>
  <c r="P28"/>
  <c r="Q28"/>
  <c r="R28"/>
  <c r="S28"/>
  <c r="T28"/>
  <c r="U28"/>
  <c r="V28"/>
  <c r="W28"/>
  <c r="X28"/>
  <c r="P29"/>
  <c r="Q29"/>
  <c r="R29"/>
  <c r="S29"/>
  <c r="T29"/>
  <c r="U29"/>
  <c r="V29"/>
  <c r="W29"/>
  <c r="X29"/>
  <c r="P30"/>
  <c r="Q30"/>
  <c r="R30"/>
  <c r="S30"/>
  <c r="T30"/>
  <c r="U30"/>
  <c r="V30"/>
  <c r="W30"/>
  <c r="X30"/>
  <c r="P31"/>
  <c r="Q31"/>
  <c r="R31"/>
  <c r="S31"/>
  <c r="T31"/>
  <c r="U31"/>
  <c r="V31"/>
  <c r="W31"/>
  <c r="X31"/>
  <c r="P32"/>
  <c r="Q32"/>
  <c r="R32"/>
  <c r="S32"/>
  <c r="T32"/>
  <c r="U32"/>
  <c r="V32"/>
  <c r="W32"/>
  <c r="X32"/>
  <c r="P33"/>
  <c r="Q33"/>
  <c r="R33"/>
  <c r="S33"/>
  <c r="T33"/>
  <c r="U33"/>
  <c r="V33"/>
  <c r="W33"/>
  <c r="X33"/>
  <c r="F9"/>
  <c r="G9"/>
  <c r="H9"/>
  <c r="I9"/>
  <c r="J9"/>
  <c r="K9"/>
  <c r="L9"/>
  <c r="M9"/>
  <c r="N9"/>
  <c r="F10"/>
  <c r="G10"/>
  <c r="H10"/>
  <c r="I10"/>
  <c r="J10"/>
  <c r="K10"/>
  <c r="L10"/>
  <c r="M10"/>
  <c r="N10"/>
  <c r="F11"/>
  <c r="G11"/>
  <c r="H11"/>
  <c r="I11"/>
  <c r="J11"/>
  <c r="K11"/>
  <c r="L11"/>
  <c r="M11"/>
  <c r="N11"/>
  <c r="F12"/>
  <c r="G12"/>
  <c r="H12"/>
  <c r="I12"/>
  <c r="J12"/>
  <c r="K12"/>
  <c r="L12"/>
  <c r="M12"/>
  <c r="N12"/>
  <c r="F13"/>
  <c r="G13"/>
  <c r="H13"/>
  <c r="I13"/>
  <c r="J13"/>
  <c r="K13"/>
  <c r="L13"/>
  <c r="M13"/>
  <c r="N13"/>
  <c r="F14"/>
  <c r="G14"/>
  <c r="H14"/>
  <c r="I14"/>
  <c r="J14"/>
  <c r="K14"/>
  <c r="L14"/>
  <c r="M14"/>
  <c r="N14"/>
  <c r="F15"/>
  <c r="G15"/>
  <c r="H15"/>
  <c r="I15"/>
  <c r="J15"/>
  <c r="K15"/>
  <c r="L15"/>
  <c r="M15"/>
  <c r="N15"/>
  <c r="F16"/>
  <c r="G16"/>
  <c r="H16"/>
  <c r="I16"/>
  <c r="J16"/>
  <c r="K16"/>
  <c r="L16"/>
  <c r="M16"/>
  <c r="N16"/>
  <c r="F17"/>
  <c r="G17"/>
  <c r="H17"/>
  <c r="I17"/>
  <c r="J17"/>
  <c r="K17"/>
  <c r="L17"/>
  <c r="M17"/>
  <c r="N17"/>
  <c r="F18"/>
  <c r="G18"/>
  <c r="H18"/>
  <c r="I18"/>
  <c r="J18"/>
  <c r="K18"/>
  <c r="L18"/>
  <c r="M18"/>
  <c r="N18"/>
  <c r="G8"/>
  <c r="H8"/>
  <c r="I8"/>
  <c r="J8"/>
  <c r="K8"/>
  <c r="L8"/>
  <c r="M8"/>
  <c r="N8"/>
  <c r="Y25"/>
  <c r="Y27"/>
  <c r="Y29"/>
  <c r="Y31"/>
  <c r="Y33"/>
  <c r="Y34"/>
  <c r="E9"/>
  <c r="Y9" s="1"/>
  <c r="Y40" s="1"/>
  <c r="E10"/>
  <c r="Y10" s="1"/>
  <c r="E11"/>
  <c r="Y11" s="1"/>
  <c r="Y42" s="1"/>
  <c r="E12"/>
  <c r="Y12" s="1"/>
  <c r="Y43" s="1"/>
  <c r="E13"/>
  <c r="Y13" s="1"/>
  <c r="Y44" s="1"/>
  <c r="E14"/>
  <c r="Y14" s="1"/>
  <c r="Y45" s="1"/>
  <c r="E15"/>
  <c r="Y15" s="1"/>
  <c r="Y46" s="1"/>
  <c r="E16"/>
  <c r="Y16" s="1"/>
  <c r="Y47" s="1"/>
  <c r="E17"/>
  <c r="Y17" s="1"/>
  <c r="Y48" s="1"/>
  <c r="E18"/>
  <c r="Y18" s="1"/>
  <c r="Y49" s="1"/>
  <c r="E8"/>
  <c r="Y8" s="1"/>
  <c r="Y39" s="1"/>
  <c r="O19"/>
  <c r="Q19"/>
  <c r="R19"/>
  <c r="S19"/>
  <c r="T19"/>
  <c r="U19"/>
  <c r="V19"/>
  <c r="AL19" s="1"/>
  <c r="W19"/>
  <c r="X19"/>
  <c r="P19"/>
  <c r="AB19" s="1"/>
  <c r="Q8"/>
  <c r="R8"/>
  <c r="S8"/>
  <c r="T8"/>
  <c r="U8"/>
  <c r="V8"/>
  <c r="W8"/>
  <c r="X8"/>
  <c r="Q9"/>
  <c r="R9"/>
  <c r="S9"/>
  <c r="AG9" s="1"/>
  <c r="T9"/>
  <c r="U9"/>
  <c r="V9"/>
  <c r="AL9" s="1"/>
  <c r="W9"/>
  <c r="X9"/>
  <c r="Q10"/>
  <c r="R10"/>
  <c r="S10"/>
  <c r="T10"/>
  <c r="U10"/>
  <c r="V10"/>
  <c r="W10"/>
  <c r="X10"/>
  <c r="Q11"/>
  <c r="R11"/>
  <c r="S11"/>
  <c r="AG11" s="1"/>
  <c r="T11"/>
  <c r="U11"/>
  <c r="V11"/>
  <c r="AL11" s="1"/>
  <c r="W11"/>
  <c r="X11"/>
  <c r="Q12"/>
  <c r="R12"/>
  <c r="S12"/>
  <c r="T12"/>
  <c r="U12"/>
  <c r="V12"/>
  <c r="W12"/>
  <c r="X12"/>
  <c r="Q13"/>
  <c r="R13"/>
  <c r="S13"/>
  <c r="AG13" s="1"/>
  <c r="T13"/>
  <c r="U13"/>
  <c r="V13"/>
  <c r="AL13" s="1"/>
  <c r="W13"/>
  <c r="X13"/>
  <c r="Q14"/>
  <c r="R14"/>
  <c r="S14"/>
  <c r="T14"/>
  <c r="U14"/>
  <c r="V14"/>
  <c r="W14"/>
  <c r="X14"/>
  <c r="Q15"/>
  <c r="R15"/>
  <c r="S15"/>
  <c r="AG15" s="1"/>
  <c r="T15"/>
  <c r="U15"/>
  <c r="V15"/>
  <c r="AL15" s="1"/>
  <c r="W15"/>
  <c r="X15"/>
  <c r="Q16"/>
  <c r="R16"/>
  <c r="S16"/>
  <c r="T16"/>
  <c r="U16"/>
  <c r="V16"/>
  <c r="W16"/>
  <c r="X16"/>
  <c r="Q17"/>
  <c r="R17"/>
  <c r="S17"/>
  <c r="AG17" s="1"/>
  <c r="T17"/>
  <c r="U17"/>
  <c r="V17"/>
  <c r="AL17" s="1"/>
  <c r="W17"/>
  <c r="X17"/>
  <c r="Q18"/>
  <c r="R18"/>
  <c r="S18"/>
  <c r="T18"/>
  <c r="U18"/>
  <c r="V18"/>
  <c r="W18"/>
  <c r="X18"/>
  <c r="P9"/>
  <c r="P10"/>
  <c r="P11"/>
  <c r="P12"/>
  <c r="P13"/>
  <c r="P14"/>
  <c r="P15"/>
  <c r="P16"/>
  <c r="P17"/>
  <c r="P18"/>
  <c r="P8"/>
  <c r="AB8" s="1"/>
  <c r="O8"/>
  <c r="O9"/>
  <c r="O10"/>
  <c r="O11"/>
  <c r="O12"/>
  <c r="O13"/>
  <c r="O14"/>
  <c r="O15"/>
  <c r="O16"/>
  <c r="O17"/>
  <c r="O18"/>
  <c r="O7"/>
  <c r="X6"/>
  <c r="W6"/>
  <c r="V6"/>
  <c r="U6"/>
  <c r="T6"/>
  <c r="S6"/>
  <c r="R6"/>
  <c r="Q6"/>
  <c r="P6"/>
  <c r="Q7"/>
  <c r="Q22" s="1"/>
  <c r="R7"/>
  <c r="R22" s="1"/>
  <c r="S7"/>
  <c r="S22" s="1"/>
  <c r="T7"/>
  <c r="T22" s="1"/>
  <c r="U7"/>
  <c r="U22" s="1"/>
  <c r="V7"/>
  <c r="V22" s="1"/>
  <c r="W7"/>
  <c r="W22" s="1"/>
  <c r="X7"/>
  <c r="X22" s="1"/>
  <c r="P7"/>
  <c r="P22" s="1"/>
  <c r="F8"/>
  <c r="S55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9"/>
  <c r="C70"/>
  <c r="D70"/>
  <c r="E70"/>
  <c r="F70"/>
  <c r="G70"/>
  <c r="H70"/>
  <c r="I70"/>
  <c r="J70"/>
  <c r="K70"/>
  <c r="L70"/>
  <c r="M70"/>
  <c r="N70"/>
  <c r="C71"/>
  <c r="D71"/>
  <c r="E71"/>
  <c r="F71"/>
  <c r="G71"/>
  <c r="H71"/>
  <c r="I71"/>
  <c r="J71"/>
  <c r="K71"/>
  <c r="L71"/>
  <c r="M71"/>
  <c r="N71"/>
  <c r="C72"/>
  <c r="D72"/>
  <c r="E72"/>
  <c r="F72"/>
  <c r="G72"/>
  <c r="H72"/>
  <c r="I72"/>
  <c r="J72"/>
  <c r="K72"/>
  <c r="L72"/>
  <c r="M72"/>
  <c r="N72"/>
  <c r="C73"/>
  <c r="D73"/>
  <c r="E73"/>
  <c r="F73"/>
  <c r="G73"/>
  <c r="H73"/>
  <c r="I73"/>
  <c r="J73"/>
  <c r="K73"/>
  <c r="L73"/>
  <c r="M73"/>
  <c r="N73"/>
  <c r="C74"/>
  <c r="D74"/>
  <c r="E74"/>
  <c r="F74"/>
  <c r="G74"/>
  <c r="H74"/>
  <c r="I74"/>
  <c r="J74"/>
  <c r="K74"/>
  <c r="L74"/>
  <c r="M74"/>
  <c r="N74"/>
  <c r="C75"/>
  <c r="D75"/>
  <c r="E75"/>
  <c r="F75"/>
  <c r="G75"/>
  <c r="H75"/>
  <c r="I75"/>
  <c r="J75"/>
  <c r="K75"/>
  <c r="L75"/>
  <c r="M75"/>
  <c r="N75"/>
  <c r="C76"/>
  <c r="D76"/>
  <c r="E76"/>
  <c r="F76"/>
  <c r="G76"/>
  <c r="H76"/>
  <c r="I76"/>
  <c r="J76"/>
  <c r="K76"/>
  <c r="L76"/>
  <c r="M76"/>
  <c r="N76"/>
  <c r="C77"/>
  <c r="D77"/>
  <c r="E77"/>
  <c r="F77"/>
  <c r="G77"/>
  <c r="H77"/>
  <c r="I77"/>
  <c r="J77"/>
  <c r="K77"/>
  <c r="L77"/>
  <c r="M77"/>
  <c r="N77"/>
  <c r="C78"/>
  <c r="D78"/>
  <c r="E78"/>
  <c r="F78"/>
  <c r="G78"/>
  <c r="H78"/>
  <c r="I78"/>
  <c r="J78"/>
  <c r="K78"/>
  <c r="L78"/>
  <c r="M78"/>
  <c r="N78"/>
  <c r="C79"/>
  <c r="D79"/>
  <c r="E79"/>
  <c r="F79"/>
  <c r="G79"/>
  <c r="H79"/>
  <c r="I79"/>
  <c r="J79"/>
  <c r="K79"/>
  <c r="L79"/>
  <c r="M79"/>
  <c r="N79"/>
  <c r="C80"/>
  <c r="D80"/>
  <c r="E80"/>
  <c r="F80"/>
  <c r="G80"/>
  <c r="H80"/>
  <c r="I80"/>
  <c r="J80"/>
  <c r="K80"/>
  <c r="L80"/>
  <c r="M80"/>
  <c r="N80"/>
  <c r="C81"/>
  <c r="D81"/>
  <c r="C82"/>
  <c r="D82"/>
  <c r="E82"/>
  <c r="F82"/>
  <c r="G82"/>
  <c r="H82"/>
  <c r="I82"/>
  <c r="J82"/>
  <c r="K82"/>
  <c r="L82"/>
  <c r="M82"/>
  <c r="N82"/>
  <c r="C83"/>
  <c r="D83"/>
  <c r="F83"/>
  <c r="G83"/>
  <c r="H83"/>
  <c r="I83"/>
  <c r="J83"/>
  <c r="K83"/>
  <c r="L83"/>
  <c r="M83"/>
  <c r="N83"/>
  <c r="B5"/>
  <c r="C5"/>
  <c r="D5"/>
  <c r="B6"/>
  <c r="C6"/>
  <c r="D6"/>
  <c r="E6"/>
  <c r="F6"/>
  <c r="AA6" s="1"/>
  <c r="G6"/>
  <c r="H6"/>
  <c r="I6"/>
  <c r="AF6" s="1"/>
  <c r="J6"/>
  <c r="K6"/>
  <c r="L6"/>
  <c r="AK6" s="1"/>
  <c r="M6"/>
  <c r="N6"/>
  <c r="B7"/>
  <c r="C7"/>
  <c r="D7"/>
  <c r="E7"/>
  <c r="F22"/>
  <c r="G7"/>
  <c r="G22" s="1"/>
  <c r="H7"/>
  <c r="H22" s="1"/>
  <c r="I7"/>
  <c r="I22" s="1"/>
  <c r="J7"/>
  <c r="J22" s="1"/>
  <c r="K7"/>
  <c r="K22" s="1"/>
  <c r="L7"/>
  <c r="L22" s="1"/>
  <c r="M7"/>
  <c r="M22" s="1"/>
  <c r="N7"/>
  <c r="N22" s="1"/>
  <c r="B8"/>
  <c r="C8"/>
  <c r="D8"/>
  <c r="B9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B52"/>
  <c r="C52"/>
  <c r="D52"/>
  <c r="E52"/>
  <c r="F52"/>
  <c r="G52"/>
  <c r="H52"/>
  <c r="I52"/>
  <c r="J52"/>
  <c r="K52"/>
  <c r="L52"/>
  <c r="M52"/>
  <c r="N52"/>
  <c r="B53"/>
  <c r="C53"/>
  <c r="D53"/>
  <c r="E53"/>
  <c r="F53"/>
  <c r="P53" s="1"/>
  <c r="G53"/>
  <c r="H53"/>
  <c r="I53"/>
  <c r="J53"/>
  <c r="K53"/>
  <c r="L53"/>
  <c r="M53"/>
  <c r="N53"/>
  <c r="B54"/>
  <c r="C54"/>
  <c r="D54"/>
  <c r="E54"/>
  <c r="F54"/>
  <c r="G54"/>
  <c r="H54"/>
  <c r="I54"/>
  <c r="J54"/>
  <c r="K54"/>
  <c r="L54"/>
  <c r="M54"/>
  <c r="N54"/>
  <c r="B55"/>
  <c r="C55"/>
  <c r="D55"/>
  <c r="E55"/>
  <c r="F55"/>
  <c r="G55"/>
  <c r="H55"/>
  <c r="I55"/>
  <c r="J55"/>
  <c r="K55"/>
  <c r="L55"/>
  <c r="M55"/>
  <c r="N55"/>
  <c r="B56"/>
  <c r="C56"/>
  <c r="D56"/>
  <c r="E56"/>
  <c r="F56"/>
  <c r="G56"/>
  <c r="H56"/>
  <c r="I56"/>
  <c r="J56"/>
  <c r="K56"/>
  <c r="L56"/>
  <c r="M56"/>
  <c r="N56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E61"/>
  <c r="F61"/>
  <c r="G61"/>
  <c r="H61"/>
  <c r="I61"/>
  <c r="J61"/>
  <c r="K61"/>
  <c r="L61"/>
  <c r="M61"/>
  <c r="N61"/>
  <c r="C62"/>
  <c r="D62"/>
  <c r="E62"/>
  <c r="F62"/>
  <c r="G62"/>
  <c r="H62"/>
  <c r="I62"/>
  <c r="J62"/>
  <c r="K62"/>
  <c r="L62"/>
  <c r="M62"/>
  <c r="N62"/>
  <c r="C63"/>
  <c r="D63"/>
  <c r="E63"/>
  <c r="F63"/>
  <c r="G63"/>
  <c r="H63"/>
  <c r="I63"/>
  <c r="J63"/>
  <c r="K63"/>
  <c r="L63"/>
  <c r="M63"/>
  <c r="N63"/>
  <c r="C64"/>
  <c r="D64"/>
  <c r="E64"/>
  <c r="F64"/>
  <c r="G64"/>
  <c r="H64"/>
  <c r="I64"/>
  <c r="J64"/>
  <c r="K64"/>
  <c r="L64"/>
  <c r="M64"/>
  <c r="N64"/>
  <c r="C65"/>
  <c r="D65"/>
  <c r="E65"/>
  <c r="F65"/>
  <c r="G65"/>
  <c r="H65"/>
  <c r="I65"/>
  <c r="J65"/>
  <c r="K65"/>
  <c r="L65"/>
  <c r="M65"/>
  <c r="N65"/>
  <c r="C66"/>
  <c r="D66"/>
  <c r="C67"/>
  <c r="D67"/>
  <c r="E67"/>
  <c r="F67"/>
  <c r="G67"/>
  <c r="H67"/>
  <c r="I67"/>
  <c r="J67"/>
  <c r="K67"/>
  <c r="L67"/>
  <c r="M67"/>
  <c r="N67"/>
  <c r="C68"/>
  <c r="D68"/>
  <c r="E68"/>
  <c r="F68"/>
  <c r="G68"/>
  <c r="H68"/>
  <c r="I68"/>
  <c r="J68"/>
  <c r="K68"/>
  <c r="L68"/>
  <c r="M68"/>
  <c r="N68"/>
  <c r="C69"/>
  <c r="D69"/>
  <c r="E69"/>
  <c r="F69"/>
  <c r="G69"/>
  <c r="H69"/>
  <c r="I69"/>
  <c r="J69"/>
  <c r="K69"/>
  <c r="L69"/>
  <c r="M69"/>
  <c r="N69"/>
  <c r="C4"/>
  <c r="D4"/>
  <c r="E4"/>
  <c r="B4"/>
  <c r="R32" i="1"/>
  <c r="S32"/>
  <c r="Q32"/>
  <c r="R25"/>
  <c r="S25"/>
  <c r="Q25"/>
  <c r="R33"/>
  <c r="S33"/>
  <c r="Q33"/>
  <c r="R26"/>
  <c r="S26"/>
  <c r="Q26"/>
  <c r="S24"/>
  <c r="R24"/>
  <c r="Q24"/>
  <c r="R7"/>
  <c r="S7"/>
  <c r="Q7"/>
  <c r="P29"/>
  <c r="Q29" s="1"/>
  <c r="R29" s="1"/>
  <c r="R15"/>
  <c r="S15"/>
  <c r="R16"/>
  <c r="S16"/>
  <c r="W17" s="1"/>
  <c r="Q15"/>
  <c r="Q16"/>
  <c r="R8"/>
  <c r="S8"/>
  <c r="R9"/>
  <c r="P12" s="1"/>
  <c r="S9"/>
  <c r="W10" s="1"/>
  <c r="Q9"/>
  <c r="Q8"/>
  <c r="W8" s="1"/>
  <c r="Q69" i="2" l="1"/>
  <c r="Q68"/>
  <c r="R69"/>
  <c r="P69"/>
  <c r="R68"/>
  <c r="P68"/>
  <c r="R67"/>
  <c r="P67"/>
  <c r="R65"/>
  <c r="P65"/>
  <c r="R64"/>
  <c r="P64"/>
  <c r="R63"/>
  <c r="P63"/>
  <c r="R62"/>
  <c r="P62"/>
  <c r="R61"/>
  <c r="P61"/>
  <c r="R60"/>
  <c r="P60"/>
  <c r="R59"/>
  <c r="P59"/>
  <c r="R58"/>
  <c r="P58"/>
  <c r="R57"/>
  <c r="P57"/>
  <c r="R56"/>
  <c r="P56"/>
  <c r="Q55"/>
  <c r="R83"/>
  <c r="P83"/>
  <c r="Q82"/>
  <c r="Q80"/>
  <c r="Q79"/>
  <c r="Q78"/>
  <c r="Q77"/>
  <c r="Q76"/>
  <c r="Q75"/>
  <c r="Q74"/>
  <c r="Q73"/>
  <c r="Q72"/>
  <c r="Q71"/>
  <c r="Q70"/>
  <c r="AE8"/>
  <c r="AE18"/>
  <c r="AE16"/>
  <c r="AE14"/>
  <c r="AE12"/>
  <c r="AE10"/>
  <c r="Q67"/>
  <c r="Q65"/>
  <c r="Q64"/>
  <c r="Q63"/>
  <c r="Q62"/>
  <c r="Q61"/>
  <c r="Q60"/>
  <c r="Q59"/>
  <c r="Q58"/>
  <c r="Q57"/>
  <c r="Q56"/>
  <c r="R55"/>
  <c r="P55"/>
  <c r="Q83"/>
  <c r="R82"/>
  <c r="P82"/>
  <c r="R80"/>
  <c r="P80"/>
  <c r="R79"/>
  <c r="P79"/>
  <c r="R78"/>
  <c r="P78"/>
  <c r="R77"/>
  <c r="P77"/>
  <c r="R76"/>
  <c r="P76"/>
  <c r="R75"/>
  <c r="P75"/>
  <c r="R74"/>
  <c r="P74"/>
  <c r="R73"/>
  <c r="P73"/>
  <c r="R72"/>
  <c r="P72"/>
  <c r="R71"/>
  <c r="P71"/>
  <c r="R70"/>
  <c r="P70"/>
  <c r="U55"/>
  <c r="T80"/>
  <c r="U79"/>
  <c r="S79"/>
  <c r="T78"/>
  <c r="U77"/>
  <c r="S77"/>
  <c r="T76"/>
  <c r="U75"/>
  <c r="S75"/>
  <c r="T74"/>
  <c r="U73"/>
  <c r="S73"/>
  <c r="T72"/>
  <c r="U71"/>
  <c r="S71"/>
  <c r="T70"/>
  <c r="U66"/>
  <c r="S66"/>
  <c r="AJ17"/>
  <c r="Z17"/>
  <c r="AJ15"/>
  <c r="Z15"/>
  <c r="AJ13"/>
  <c r="Z13"/>
  <c r="AJ11"/>
  <c r="Z11"/>
  <c r="AJ9"/>
  <c r="Z9"/>
  <c r="AJ33"/>
  <c r="Z33"/>
  <c r="AE32"/>
  <c r="AJ31"/>
  <c r="Z31"/>
  <c r="AE30"/>
  <c r="AJ29"/>
  <c r="Z29"/>
  <c r="AE28"/>
  <c r="AJ27"/>
  <c r="Z27"/>
  <c r="AE26"/>
  <c r="AJ25"/>
  <c r="Z25"/>
  <c r="AE24"/>
  <c r="AJ23"/>
  <c r="Z23"/>
  <c r="AE19"/>
  <c r="AJ34"/>
  <c r="Z34"/>
  <c r="Z51"/>
  <c r="U81"/>
  <c r="S81"/>
  <c r="T65"/>
  <c r="U64"/>
  <c r="S64"/>
  <c r="T63"/>
  <c r="U62"/>
  <c r="S62"/>
  <c r="T61"/>
  <c r="U60"/>
  <c r="S60"/>
  <c r="T59"/>
  <c r="U58"/>
  <c r="S58"/>
  <c r="T57"/>
  <c r="U56"/>
  <c r="S56"/>
  <c r="AJ8"/>
  <c r="AJ18"/>
  <c r="AJ49" s="1"/>
  <c r="Z18"/>
  <c r="Z49" s="1"/>
  <c r="AE17"/>
  <c r="AE48" s="1"/>
  <c r="AJ16"/>
  <c r="AJ47" s="1"/>
  <c r="Z16"/>
  <c r="Z47" s="1"/>
  <c r="AE15"/>
  <c r="AE46" s="1"/>
  <c r="AJ14"/>
  <c r="AJ45" s="1"/>
  <c r="Z14"/>
  <c r="Z45" s="1"/>
  <c r="AE13"/>
  <c r="AE44" s="1"/>
  <c r="AJ12"/>
  <c r="AJ43" s="1"/>
  <c r="Z12"/>
  <c r="Z43" s="1"/>
  <c r="AE11"/>
  <c r="AE42" s="1"/>
  <c r="AJ10"/>
  <c r="AJ41" s="1"/>
  <c r="Z10"/>
  <c r="Z41" s="1"/>
  <c r="AE9"/>
  <c r="AE40" s="1"/>
  <c r="AE33"/>
  <c r="AE49" s="1"/>
  <c r="AJ32"/>
  <c r="Z32"/>
  <c r="AE31"/>
  <c r="AE47" s="1"/>
  <c r="AJ30"/>
  <c r="Z30"/>
  <c r="AE29"/>
  <c r="AE45" s="1"/>
  <c r="AJ28"/>
  <c r="Z28"/>
  <c r="AE27"/>
  <c r="AE43" s="1"/>
  <c r="AJ26"/>
  <c r="Z26"/>
  <c r="AE25"/>
  <c r="AE41" s="1"/>
  <c r="AJ24"/>
  <c r="Z24"/>
  <c r="AE23"/>
  <c r="AE39" s="1"/>
  <c r="AJ19"/>
  <c r="AJ50" s="1"/>
  <c r="Z19"/>
  <c r="Z50" s="1"/>
  <c r="AE34"/>
  <c r="AH20"/>
  <c r="AI20" s="1"/>
  <c r="AE51"/>
  <c r="T55"/>
  <c r="T81"/>
  <c r="U80"/>
  <c r="S80"/>
  <c r="T79"/>
  <c r="U78"/>
  <c r="S78"/>
  <c r="T77"/>
  <c r="U76"/>
  <c r="S76"/>
  <c r="T75"/>
  <c r="U74"/>
  <c r="S74"/>
  <c r="T73"/>
  <c r="U72"/>
  <c r="S72"/>
  <c r="T71"/>
  <c r="U70"/>
  <c r="S70"/>
  <c r="T66"/>
  <c r="U65"/>
  <c r="S65"/>
  <c r="T64"/>
  <c r="U63"/>
  <c r="S63"/>
  <c r="T62"/>
  <c r="U61"/>
  <c r="S61"/>
  <c r="T60"/>
  <c r="U59"/>
  <c r="S59"/>
  <c r="T58"/>
  <c r="U57"/>
  <c r="S57"/>
  <c r="T56"/>
  <c r="Z36"/>
  <c r="Z52" s="1"/>
  <c r="AJ36"/>
  <c r="AJ52" s="1"/>
  <c r="AA8"/>
  <c r="AB18"/>
  <c r="AB16"/>
  <c r="AB14"/>
  <c r="AB12"/>
  <c r="AB10"/>
  <c r="AL18"/>
  <c r="AL16"/>
  <c r="AL14"/>
  <c r="AL12"/>
  <c r="AL10"/>
  <c r="AL8"/>
  <c r="AG19"/>
  <c r="AK34"/>
  <c r="Z8"/>
  <c r="Z39" s="1"/>
  <c r="AE21"/>
  <c r="AE52" s="1"/>
  <c r="AF17"/>
  <c r="AF15"/>
  <c r="AF13"/>
  <c r="AF11"/>
  <c r="AF9"/>
  <c r="AF33"/>
  <c r="AF31"/>
  <c r="AF29"/>
  <c r="AF27"/>
  <c r="AF25"/>
  <c r="AF23"/>
  <c r="AF34"/>
  <c r="AK21"/>
  <c r="AA21"/>
  <c r="AA52" s="1"/>
  <c r="AB36"/>
  <c r="AF8"/>
  <c r="AF18"/>
  <c r="AF16"/>
  <c r="AF14"/>
  <c r="AF12"/>
  <c r="AF10"/>
  <c r="AF32"/>
  <c r="AF30"/>
  <c r="AF28"/>
  <c r="AF26"/>
  <c r="AF24"/>
  <c r="AF19"/>
  <c r="AM36"/>
  <c r="AN36" s="1"/>
  <c r="AF36"/>
  <c r="AF52" s="1"/>
  <c r="AB21"/>
  <c r="AB52" s="1"/>
  <c r="AK52"/>
  <c r="AM21"/>
  <c r="AH36"/>
  <c r="AI36" s="1"/>
  <c r="AC36"/>
  <c r="AD36" s="1"/>
  <c r="AH21"/>
  <c r="AI21" s="1"/>
  <c r="AI52" s="1"/>
  <c r="AI51"/>
  <c r="AH51"/>
  <c r="AK32"/>
  <c r="AK30"/>
  <c r="AK28"/>
  <c r="AK26"/>
  <c r="AK24"/>
  <c r="AB17"/>
  <c r="AB15"/>
  <c r="AB13"/>
  <c r="AB11"/>
  <c r="AB9"/>
  <c r="AG18"/>
  <c r="AG16"/>
  <c r="AG14"/>
  <c r="AG12"/>
  <c r="AG10"/>
  <c r="AG8"/>
  <c r="Q12" i="1"/>
  <c r="R12" s="1"/>
  <c r="P19"/>
  <c r="Q19" s="1"/>
  <c r="R19" s="1"/>
  <c r="W15"/>
  <c r="AK33" i="2"/>
  <c r="AK31"/>
  <c r="AK29"/>
  <c r="AK27"/>
  <c r="AK25"/>
  <c r="AL33"/>
  <c r="AL49" s="1"/>
  <c r="AB33"/>
  <c r="AG32"/>
  <c r="AL31"/>
  <c r="AL47" s="1"/>
  <c r="AB31"/>
  <c r="AG30"/>
  <c r="AG46" s="1"/>
  <c r="AL29"/>
  <c r="AL45" s="1"/>
  <c r="AB29"/>
  <c r="AG28"/>
  <c r="AL27"/>
  <c r="AL43" s="1"/>
  <c r="AB27"/>
  <c r="AG26"/>
  <c r="AG42" s="1"/>
  <c r="AL25"/>
  <c r="AL41" s="1"/>
  <c r="AB25"/>
  <c r="AG24"/>
  <c r="AL34"/>
  <c r="AL50" s="1"/>
  <c r="AB34"/>
  <c r="AB50" s="1"/>
  <c r="AG23"/>
  <c r="AH23" s="1"/>
  <c r="AI23" s="1"/>
  <c r="BF8" s="1"/>
  <c r="AG48"/>
  <c r="AG44"/>
  <c r="AG40"/>
  <c r="AG39"/>
  <c r="AH32"/>
  <c r="AI32" s="1"/>
  <c r="BF17" s="1"/>
  <c r="AH30"/>
  <c r="AI30" s="1"/>
  <c r="BF15" s="1"/>
  <c r="AH28"/>
  <c r="AI28" s="1"/>
  <c r="BF13" s="1"/>
  <c r="AH24"/>
  <c r="AI24" s="1"/>
  <c r="BF9" s="1"/>
  <c r="AG33"/>
  <c r="AG49" s="1"/>
  <c r="AL32"/>
  <c r="AL48" s="1"/>
  <c r="AB32"/>
  <c r="AB48" s="1"/>
  <c r="AG31"/>
  <c r="AG47" s="1"/>
  <c r="AL30"/>
  <c r="AL46" s="1"/>
  <c r="AB30"/>
  <c r="AB46" s="1"/>
  <c r="AG29"/>
  <c r="AG45" s="1"/>
  <c r="AL28"/>
  <c r="AL44" s="1"/>
  <c r="AB28"/>
  <c r="AB44" s="1"/>
  <c r="AG27"/>
  <c r="AG43" s="1"/>
  <c r="AL26"/>
  <c r="AL42" s="1"/>
  <c r="AB26"/>
  <c r="AB42" s="1"/>
  <c r="AG25"/>
  <c r="AG41" s="1"/>
  <c r="AL24"/>
  <c r="AL40" s="1"/>
  <c r="AB24"/>
  <c r="AG34"/>
  <c r="AG50" s="1"/>
  <c r="AL23"/>
  <c r="AL39" s="1"/>
  <c r="AB23"/>
  <c r="AB39" s="1"/>
  <c r="W16" i="1"/>
  <c r="X16" s="1"/>
  <c r="AK8" i="2"/>
  <c r="AM8" s="1"/>
  <c r="AK19"/>
  <c r="AK17"/>
  <c r="AK48" s="1"/>
  <c r="AK15"/>
  <c r="AK13"/>
  <c r="AK44" s="1"/>
  <c r="AK11"/>
  <c r="AK9"/>
  <c r="AK40" s="1"/>
  <c r="W9" i="1"/>
  <c r="X9" s="1"/>
  <c r="AK18" i="2"/>
  <c r="AM18" s="1"/>
  <c r="AA18"/>
  <c r="AK16"/>
  <c r="AM16" s="1"/>
  <c r="AA16"/>
  <c r="AK14"/>
  <c r="AM14" s="1"/>
  <c r="AA14"/>
  <c r="AK12"/>
  <c r="AM12" s="1"/>
  <c r="AA12"/>
  <c r="AK10"/>
  <c r="AM10" s="1"/>
  <c r="AA10"/>
  <c r="AC18"/>
  <c r="AB49"/>
  <c r="AC16"/>
  <c r="AB47"/>
  <c r="AC14"/>
  <c r="AB45"/>
  <c r="AC12"/>
  <c r="AB43"/>
  <c r="AC10"/>
  <c r="AB41"/>
  <c r="AK39"/>
  <c r="AM19"/>
  <c r="AK50"/>
  <c r="AH19"/>
  <c r="AF50"/>
  <c r="AH17"/>
  <c r="AF48"/>
  <c r="AM15"/>
  <c r="AK46"/>
  <c r="AH15"/>
  <c r="AF46"/>
  <c r="AM13"/>
  <c r="AH13"/>
  <c r="AF44"/>
  <c r="AM11"/>
  <c r="AK42"/>
  <c r="AH11"/>
  <c r="AF42"/>
  <c r="AM9"/>
  <c r="AH9"/>
  <c r="AF40"/>
  <c r="AC8"/>
  <c r="AB40"/>
  <c r="AK49"/>
  <c r="AK47"/>
  <c r="AK45"/>
  <c r="AK43"/>
  <c r="AK41"/>
  <c r="AA19"/>
  <c r="AA17"/>
  <c r="AA15"/>
  <c r="AA13"/>
  <c r="AA11"/>
  <c r="AA9"/>
  <c r="AA23"/>
  <c r="AC23" s="1"/>
  <c r="AD23" s="1"/>
  <c r="BE8" s="1"/>
  <c r="AA24"/>
  <c r="AC24" s="1"/>
  <c r="AD24" s="1"/>
  <c r="BE9" s="1"/>
  <c r="AA25"/>
  <c r="AC25" s="1"/>
  <c r="AD25" s="1"/>
  <c r="BE10" s="1"/>
  <c r="AA26"/>
  <c r="AC26" s="1"/>
  <c r="AD26" s="1"/>
  <c r="BE11" s="1"/>
  <c r="AA27"/>
  <c r="AC27" s="1"/>
  <c r="AD27" s="1"/>
  <c r="BE12" s="1"/>
  <c r="AA28"/>
  <c r="AC28" s="1"/>
  <c r="AD28" s="1"/>
  <c r="BE13" s="1"/>
  <c r="AA29"/>
  <c r="AC29" s="1"/>
  <c r="AD29" s="1"/>
  <c r="BE14" s="1"/>
  <c r="AA30"/>
  <c r="AC30" s="1"/>
  <c r="AD30" s="1"/>
  <c r="BE15" s="1"/>
  <c r="AA31"/>
  <c r="AC31" s="1"/>
  <c r="AD31" s="1"/>
  <c r="BE16" s="1"/>
  <c r="AA32"/>
  <c r="AC32" s="1"/>
  <c r="AD32" s="1"/>
  <c r="BE17" s="1"/>
  <c r="AA33"/>
  <c r="AC33" s="1"/>
  <c r="AD33" s="1"/>
  <c r="BE18" s="1"/>
  <c r="AA34"/>
  <c r="AC34" s="1"/>
  <c r="AD34" s="1"/>
  <c r="BE19" s="1"/>
  <c r="B57"/>
  <c r="B10"/>
  <c r="W25" i="1"/>
  <c r="W33"/>
  <c r="X34" s="1"/>
  <c r="W34"/>
  <c r="P36"/>
  <c r="Q36" s="1"/>
  <c r="R36" s="1"/>
  <c r="W26"/>
  <c r="X26" s="1"/>
  <c r="W27"/>
  <c r="W32"/>
  <c r="X33"/>
  <c r="X10"/>
  <c r="X8"/>
  <c r="W12"/>
  <c r="W11"/>
  <c r="W19"/>
  <c r="A128"/>
  <c r="AJ39" i="2" l="1"/>
  <c r="AJ40"/>
  <c r="Z42"/>
  <c r="AJ44"/>
  <c r="Z46"/>
  <c r="AJ48"/>
  <c r="AE50"/>
  <c r="Z40"/>
  <c r="AJ42"/>
  <c r="Z44"/>
  <c r="AJ46"/>
  <c r="Z48"/>
  <c r="AM17"/>
  <c r="AH26"/>
  <c r="AI26" s="1"/>
  <c r="BF11" s="1"/>
  <c r="AM34"/>
  <c r="AN34" s="1"/>
  <c r="BG19" s="1"/>
  <c r="AH52"/>
  <c r="AC21"/>
  <c r="AD21" s="1"/>
  <c r="AD52" s="1"/>
  <c r="AN21"/>
  <c r="AN52" s="1"/>
  <c r="AM52"/>
  <c r="AM24"/>
  <c r="AN24" s="1"/>
  <c r="BG9" s="1"/>
  <c r="AM26"/>
  <c r="AN26" s="1"/>
  <c r="BG11" s="1"/>
  <c r="AM28"/>
  <c r="AN28" s="1"/>
  <c r="BG13" s="1"/>
  <c r="AM30"/>
  <c r="AN30" s="1"/>
  <c r="BG15" s="1"/>
  <c r="AM32"/>
  <c r="AN32" s="1"/>
  <c r="BG17" s="1"/>
  <c r="AM25"/>
  <c r="AN25" s="1"/>
  <c r="BG10" s="1"/>
  <c r="AM27"/>
  <c r="AN27" s="1"/>
  <c r="BG12" s="1"/>
  <c r="AM29"/>
  <c r="AN29" s="1"/>
  <c r="BG14" s="1"/>
  <c r="AM31"/>
  <c r="AN31" s="1"/>
  <c r="BG16" s="1"/>
  <c r="AM33"/>
  <c r="AN33" s="1"/>
  <c r="BG18" s="1"/>
  <c r="AH34"/>
  <c r="AI34" s="1"/>
  <c r="BF19" s="1"/>
  <c r="AM23"/>
  <c r="AN23" s="1"/>
  <c r="BG8" s="1"/>
  <c r="AH25"/>
  <c r="AI25" s="1"/>
  <c r="BF10" s="1"/>
  <c r="AH27"/>
  <c r="AI27" s="1"/>
  <c r="BF12" s="1"/>
  <c r="AH29"/>
  <c r="AI29" s="1"/>
  <c r="BF14" s="1"/>
  <c r="AH31"/>
  <c r="AI31" s="1"/>
  <c r="BF16" s="1"/>
  <c r="AH33"/>
  <c r="AI33" s="1"/>
  <c r="BF18" s="1"/>
  <c r="X15" i="1"/>
  <c r="Y17" s="1"/>
  <c r="W18"/>
  <c r="X17"/>
  <c r="AF41" i="2"/>
  <c r="AH10"/>
  <c r="AF45"/>
  <c r="AH14"/>
  <c r="AF49"/>
  <c r="AH18"/>
  <c r="AA44"/>
  <c r="AC13"/>
  <c r="AA48"/>
  <c r="AC17"/>
  <c r="AI9"/>
  <c r="AH40"/>
  <c r="AI11"/>
  <c r="AH42"/>
  <c r="AI13"/>
  <c r="AH44"/>
  <c r="AI15"/>
  <c r="AH46"/>
  <c r="AI17"/>
  <c r="AH48"/>
  <c r="AI19"/>
  <c r="AH50"/>
  <c r="AD10"/>
  <c r="AC41"/>
  <c r="AD12"/>
  <c r="AC43"/>
  <c r="AD14"/>
  <c r="AC45"/>
  <c r="AD16"/>
  <c r="AC47"/>
  <c r="AD18"/>
  <c r="AC49"/>
  <c r="AA40"/>
  <c r="AA41"/>
  <c r="AA45"/>
  <c r="AA49"/>
  <c r="AC9"/>
  <c r="AA39"/>
  <c r="AF43"/>
  <c r="AH12"/>
  <c r="AF47"/>
  <c r="AH16"/>
  <c r="AF39"/>
  <c r="AH8"/>
  <c r="AA42"/>
  <c r="AC11"/>
  <c r="AA46"/>
  <c r="AC15"/>
  <c r="AA50"/>
  <c r="AC19"/>
  <c r="AD8"/>
  <c r="AC39"/>
  <c r="AA43"/>
  <c r="AA47"/>
  <c r="AM49"/>
  <c r="AN18"/>
  <c r="AM47"/>
  <c r="AN16"/>
  <c r="AM45"/>
  <c r="AN14"/>
  <c r="AM43"/>
  <c r="AN12"/>
  <c r="AM41"/>
  <c r="AN10"/>
  <c r="AM39"/>
  <c r="AN8"/>
  <c r="AM50"/>
  <c r="AN19"/>
  <c r="AM48"/>
  <c r="AN17"/>
  <c r="AM46"/>
  <c r="AN15"/>
  <c r="AM44"/>
  <c r="AN13"/>
  <c r="AM42"/>
  <c r="AN11"/>
  <c r="AM40"/>
  <c r="AN9"/>
  <c r="B58"/>
  <c r="B11"/>
  <c r="W36" i="1"/>
  <c r="W35"/>
  <c r="X25"/>
  <c r="W28"/>
  <c r="W29"/>
  <c r="X32"/>
  <c r="X27"/>
  <c r="Y8"/>
  <c r="Y10"/>
  <c r="X12"/>
  <c r="X11"/>
  <c r="Y9"/>
  <c r="AN42" i="2" l="1"/>
  <c r="BD11"/>
  <c r="AN46"/>
  <c r="BD15"/>
  <c r="AN48"/>
  <c r="BD17"/>
  <c r="AN50"/>
  <c r="BD19"/>
  <c r="AN39"/>
  <c r="BD8"/>
  <c r="AN41"/>
  <c r="BD10"/>
  <c r="AN43"/>
  <c r="BD12"/>
  <c r="AN45"/>
  <c r="BD14"/>
  <c r="AN47"/>
  <c r="BD16"/>
  <c r="AN49"/>
  <c r="BD18"/>
  <c r="AN40"/>
  <c r="BD9"/>
  <c r="AN44"/>
  <c r="BD13"/>
  <c r="AD39"/>
  <c r="BB8"/>
  <c r="AD49"/>
  <c r="BB18"/>
  <c r="AD47"/>
  <c r="BB16"/>
  <c r="AD45"/>
  <c r="BB14"/>
  <c r="AD43"/>
  <c r="BB12"/>
  <c r="AD41"/>
  <c r="BB10"/>
  <c r="AI50"/>
  <c r="BC19"/>
  <c r="AI48"/>
  <c r="BC17"/>
  <c r="AI46"/>
  <c r="BC15"/>
  <c r="AI44"/>
  <c r="BC13"/>
  <c r="AI42"/>
  <c r="BC11"/>
  <c r="AI40"/>
  <c r="BC9"/>
  <c r="AC52"/>
  <c r="Y15" i="1"/>
  <c r="X18"/>
  <c r="X19"/>
  <c r="Y16"/>
  <c r="Y19" s="1"/>
  <c r="AD9" i="2"/>
  <c r="AC40"/>
  <c r="AD19"/>
  <c r="AC50"/>
  <c r="AD15"/>
  <c r="AC46"/>
  <c r="AD11"/>
  <c r="AC42"/>
  <c r="AH39"/>
  <c r="AI8"/>
  <c r="AH47"/>
  <c r="AI16"/>
  <c r="AH43"/>
  <c r="AI12"/>
  <c r="AD17"/>
  <c r="AC48"/>
  <c r="AD13"/>
  <c r="AC44"/>
  <c r="AH49"/>
  <c r="AI18"/>
  <c r="AH45"/>
  <c r="AI14"/>
  <c r="AH41"/>
  <c r="AI10"/>
  <c r="B59"/>
  <c r="B12"/>
  <c r="X29" i="1"/>
  <c r="X28"/>
  <c r="Y26"/>
  <c r="Y25"/>
  <c r="Y27"/>
  <c r="X35"/>
  <c r="X36"/>
  <c r="Y32"/>
  <c r="Y33"/>
  <c r="Y34"/>
  <c r="Y12"/>
  <c r="Z9"/>
  <c r="Y11"/>
  <c r="Z8"/>
  <c r="Z10"/>
  <c r="AI41" i="2" l="1"/>
  <c r="BC10"/>
  <c r="AI45"/>
  <c r="BC14"/>
  <c r="AI49"/>
  <c r="BC18"/>
  <c r="AI43"/>
  <c r="BC12"/>
  <c r="AI47"/>
  <c r="BC16"/>
  <c r="AI39"/>
  <c r="BC8"/>
  <c r="AD44"/>
  <c r="BB13"/>
  <c r="AD48"/>
  <c r="BB17"/>
  <c r="AD42"/>
  <c r="BB11"/>
  <c r="AD46"/>
  <c r="BB15"/>
  <c r="AD50"/>
  <c r="BB19"/>
  <c r="AD40"/>
  <c r="BB9"/>
  <c r="Y18" i="1"/>
  <c r="Z15"/>
  <c r="Z16"/>
  <c r="Z17"/>
  <c r="B60" i="2"/>
  <c r="B13"/>
  <c r="Y36" i="1"/>
  <c r="Y35"/>
  <c r="Z34"/>
  <c r="Z32"/>
  <c r="Z33"/>
  <c r="Y28"/>
  <c r="Y29"/>
  <c r="Z25"/>
  <c r="Z26"/>
  <c r="Z27"/>
  <c r="Z11"/>
  <c r="AA8"/>
  <c r="AA10"/>
  <c r="Z12"/>
  <c r="AA9"/>
  <c r="AB8" l="1"/>
  <c r="AB10"/>
  <c r="AB9"/>
  <c r="AC9" s="1"/>
  <c r="AA15"/>
  <c r="AA17"/>
  <c r="Z19"/>
  <c r="AA16"/>
  <c r="Z18"/>
  <c r="B61" i="2"/>
  <c r="B14"/>
  <c r="Z29" i="1"/>
  <c r="Z28"/>
  <c r="AA25"/>
  <c r="AA27"/>
  <c r="AA26"/>
  <c r="Z35"/>
  <c r="Z36"/>
  <c r="AA33"/>
  <c r="AA34"/>
  <c r="AA32"/>
  <c r="AA11"/>
  <c r="AA12"/>
  <c r="AC8" l="1"/>
  <c r="AB12"/>
  <c r="AB11"/>
  <c r="AC10"/>
  <c r="AC11" s="1"/>
  <c r="AB16"/>
  <c r="AB15"/>
  <c r="AB17"/>
  <c r="AA19"/>
  <c r="AA18"/>
  <c r="B62" i="2"/>
  <c r="B15"/>
  <c r="AA28" i="1"/>
  <c r="AA29"/>
  <c r="AB26"/>
  <c r="AB27"/>
  <c r="AB25"/>
  <c r="AA36"/>
  <c r="AA35"/>
  <c r="AB32"/>
  <c r="AB33"/>
  <c r="AB34"/>
  <c r="AD8" l="1"/>
  <c r="AD10"/>
  <c r="AC12"/>
  <c r="AD9"/>
  <c r="AC16"/>
  <c r="AC15"/>
  <c r="AC17"/>
  <c r="AB19"/>
  <c r="AB18"/>
  <c r="B63" i="2"/>
  <c r="B16"/>
  <c r="AB29" i="1"/>
  <c r="AB28"/>
  <c r="AC26"/>
  <c r="AC27"/>
  <c r="AC25"/>
  <c r="AB35"/>
  <c r="AB36"/>
  <c r="AC32"/>
  <c r="AC33"/>
  <c r="AC34"/>
  <c r="AE9" l="1"/>
  <c r="AE8"/>
  <c r="AE10"/>
  <c r="AD12"/>
  <c r="AD11"/>
  <c r="AC19"/>
  <c r="AD16"/>
  <c r="AD15"/>
  <c r="AD17"/>
  <c r="AC18"/>
  <c r="B64" i="2"/>
  <c r="B17"/>
  <c r="AC28" i="1"/>
  <c r="AC29"/>
  <c r="AD25"/>
  <c r="AD26"/>
  <c r="AD27"/>
  <c r="AC36"/>
  <c r="AC35"/>
  <c r="AD33"/>
  <c r="AD34"/>
  <c r="AD32"/>
  <c r="AE15" l="1"/>
  <c r="AE17"/>
  <c r="AE16"/>
  <c r="AD18"/>
  <c r="AD19"/>
  <c r="AE11"/>
  <c r="AF8"/>
  <c r="AF10"/>
  <c r="AE12"/>
  <c r="AF9"/>
  <c r="B65" i="2"/>
  <c r="B18"/>
  <c r="AD29" i="1"/>
  <c r="AD28"/>
  <c r="AD35"/>
  <c r="AD36"/>
  <c r="AG8" l="1"/>
  <c r="AG10"/>
  <c r="AF12"/>
  <c r="AG9"/>
  <c r="AF11"/>
  <c r="AE19"/>
  <c r="AF16"/>
  <c r="AE18"/>
  <c r="AF15"/>
  <c r="AF17"/>
  <c r="B66" i="2"/>
  <c r="B19"/>
  <c r="AG16" i="1" l="1"/>
  <c r="AF18"/>
  <c r="AG15"/>
  <c r="AG17"/>
  <c r="AF19"/>
  <c r="AG11"/>
  <c r="AH8"/>
  <c r="AH10"/>
  <c r="AG12"/>
  <c r="AH9"/>
  <c r="B67" i="2"/>
  <c r="B20"/>
  <c r="AI8" i="1" l="1"/>
  <c r="AI10"/>
  <c r="AH12"/>
  <c r="AI9"/>
  <c r="AH11"/>
  <c r="AG19"/>
  <c r="AG18"/>
  <c r="AH15"/>
  <c r="AH17"/>
  <c r="AH16"/>
  <c r="B68" i="2"/>
  <c r="B21"/>
  <c r="AI16" i="1" l="1"/>
  <c r="AH18"/>
  <c r="AI15"/>
  <c r="AI17"/>
  <c r="AH19"/>
  <c r="AI11"/>
  <c r="AI12"/>
  <c r="B69" i="2"/>
  <c r="B22"/>
  <c r="AI19" i="1" l="1"/>
  <c r="AI18"/>
  <c r="B70" i="2"/>
  <c r="B23"/>
  <c r="A114" i="1"/>
  <c r="B71" i="2" l="1"/>
  <c r="B24"/>
  <c r="B72" l="1"/>
  <c r="B25"/>
  <c r="B73" l="1"/>
  <c r="B26"/>
  <c r="B74" l="1"/>
  <c r="B27"/>
  <c r="B75" l="1"/>
  <c r="B28"/>
  <c r="B76" l="1"/>
  <c r="B29"/>
  <c r="B77" l="1"/>
  <c r="B30"/>
  <c r="B78" l="1"/>
  <c r="B31"/>
  <c r="B79" l="1"/>
  <c r="B32"/>
  <c r="B80" l="1"/>
  <c r="B33"/>
  <c r="B81" l="1"/>
  <c r="B34"/>
  <c r="B82" l="1"/>
  <c r="B35"/>
  <c r="B83" l="1"/>
  <c r="E83"/>
  <c r="B37"/>
  <c r="B36"/>
</calcChain>
</file>

<file path=xl/sharedStrings.xml><?xml version="1.0" encoding="utf-8"?>
<sst xmlns="http://schemas.openxmlformats.org/spreadsheetml/2006/main" count="226" uniqueCount="85">
  <si>
    <t>Table 2:   Transition Probabilities for Sick Persons</t>
  </si>
  <si>
    <t xml:space="preserve"> </t>
  </si>
  <si>
    <t>Young Old (65-74)</t>
  </si>
  <si>
    <t>Old Old (75-84)</t>
  </si>
  <si>
    <t>Oldest Old (85-94)</t>
  </si>
  <si>
    <t>P(H)</t>
  </si>
  <si>
    <t>P(S)</t>
  </si>
  <si>
    <t>P(D)</t>
  </si>
  <si>
    <t>Female</t>
  </si>
  <si>
    <t>TYPE SORTED ON YOUNG-OLD PROB_RECOVERY</t>
  </si>
  <si>
    <t>HP</t>
  </si>
  <si>
    <t>BD</t>
  </si>
  <si>
    <t>SPL</t>
  </si>
  <si>
    <t>DP</t>
  </si>
  <si>
    <t>XD</t>
  </si>
  <si>
    <t>FLW</t>
  </si>
  <si>
    <t>XS</t>
  </si>
  <si>
    <t>VG</t>
  </si>
  <si>
    <t>TW</t>
  </si>
  <si>
    <t>YD</t>
  </si>
  <si>
    <t>CG</t>
  </si>
  <si>
    <t>BK</t>
  </si>
  <si>
    <t>Male</t>
  </si>
  <si>
    <t>resilience_25.sps 4-23-2011</t>
  </si>
  <si>
    <t>ALL TRANSITION PROBABILITIES.  JUST TO GET THE TRENDS.</t>
  </si>
  <si>
    <t>Table 3:  Transition Probabilities for Healthy Persons</t>
  </si>
  <si>
    <t>original probs</t>
  </si>
  <si>
    <t>original probabilities</t>
  </si>
  <si>
    <t>Mystery.</t>
  </si>
  <si>
    <t>f</t>
  </si>
  <si>
    <t>m</t>
  </si>
  <si>
    <t>s</t>
  </si>
  <si>
    <t>h</t>
  </si>
  <si>
    <t>H</t>
  </si>
  <si>
    <t>S</t>
  </si>
  <si>
    <t>D</t>
  </si>
  <si>
    <t>prev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</si>
  <si>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</si>
  <si>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</t>
  </si>
  <si>
    <t>k</t>
  </si>
  <si>
    <t>prev_equil</t>
  </si>
  <si>
    <t>ADL</t>
  </si>
  <si>
    <t>q</t>
  </si>
  <si>
    <t>START HEALTHY</t>
  </si>
  <si>
    <t>START SICK</t>
  </si>
  <si>
    <t>f Minus M=</t>
  </si>
  <si>
    <t>female minus male</t>
  </si>
  <si>
    <t>p_eq</t>
  </si>
  <si>
    <t>Sex</t>
  </si>
  <si>
    <t>FH</t>
  </si>
  <si>
    <t>CP</t>
  </si>
  <si>
    <t>LV</t>
  </si>
  <si>
    <t>Appendix Table 4, Mystery of Sex Differences</t>
  </si>
  <si>
    <t>pain</t>
  </si>
  <si>
    <t>pain data from stephen thielke</t>
  </si>
  <si>
    <t>d</t>
  </si>
  <si>
    <t>Leveille</t>
  </si>
  <si>
    <t>leveille</t>
  </si>
  <si>
    <t>sum</t>
  </si>
  <si>
    <t>start healthy</t>
  </si>
  <si>
    <t>start sick</t>
  </si>
  <si>
    <t>table4_mystery_08.xlsx</t>
  </si>
  <si>
    <t>OBSERVED PREVALENCE</t>
  </si>
  <si>
    <t>FROM TAQBLE1_REPLACEMENT_CANT_FIND…</t>
  </si>
  <si>
    <t>Table 1, Prevalence</t>
  </si>
  <si>
    <t>N</t>
  </si>
  <si>
    <t>65-74</t>
  </si>
  <si>
    <t>75-84</t>
  </si>
  <si>
    <t>85-94</t>
  </si>
  <si>
    <t>Mean Age</t>
  </si>
  <si>
    <t>HOSP: No hospital days</t>
  </si>
  <si>
    <t>BED: No bed days</t>
  </si>
  <si>
    <t>SPL: Satisfied with Purpose of Life</t>
  </si>
  <si>
    <t>DEP: Not depressed</t>
  </si>
  <si>
    <t>ADL: No ADL difficulties</t>
  </si>
  <si>
    <t>FLW: Feel life is worthwhile</t>
  </si>
  <si>
    <t>EXSTR: Good extremity strength</t>
  </si>
  <si>
    <t>EVGG: Exc/ Very Good/ Good health</t>
  </si>
  <si>
    <t>TWLK: Walk 10 feet &lt; 10 seconds</t>
  </si>
  <si>
    <t>IADL: No IADL difficulties</t>
  </si>
  <si>
    <t>COG: 3MSE &gt; 90</t>
  </si>
  <si>
    <t>BLK: Walked 4+ blocks per day</t>
  </si>
  <si>
    <t>F</t>
  </si>
  <si>
    <t>M</t>
  </si>
  <si>
    <t>OBSERVED MINUS EQUILIBRIUM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</si>
</sst>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0" xfId="0" applyFont="1"/>
    <xf numFmtId="164" fontId="1" fillId="0" borderId="0" xfId="0" applyNumberFormat="1" applyFont="1" applyAlignment="1">
      <alignment horizontal="right"/>
    </xf>
    <xf numFmtId="1" fontId="0" fillId="0" borderId="0" xfId="0" applyNumberFormat="1"/>
    <xf numFmtId="1" fontId="1" fillId="0" borderId="0" xfId="0" applyNumberFormat="1" applyFont="1"/>
    <xf numFmtId="1" fontId="1" fillId="0" borderId="0" xfId="0" applyNumberFormat="1" applyFont="1" applyAlignment="1">
      <alignment horizontal="right"/>
    </xf>
    <xf numFmtId="2" fontId="0" fillId="0" borderId="0" xfId="0" applyNumberFormat="1"/>
    <xf numFmtId="2" fontId="1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0" fontId="0" fillId="2" borderId="0" xfId="0" applyFill="1"/>
    <xf numFmtId="1" fontId="0" fillId="2" borderId="0" xfId="0" applyNumberFormat="1" applyFill="1"/>
    <xf numFmtId="0" fontId="2" fillId="0" borderId="0" xfId="0" applyFont="1"/>
    <xf numFmtId="2" fontId="1" fillId="0" borderId="0" xfId="0" applyNumberFormat="1" applyFont="1" applyAlignment="1">
      <alignment horizontal="right"/>
    </xf>
    <xf numFmtId="165" fontId="1" fillId="0" borderId="0" xfId="0" applyNumberFormat="1" applyFont="1"/>
    <xf numFmtId="165" fontId="0" fillId="0" borderId="0" xfId="0" applyNumberFormat="1"/>
    <xf numFmtId="165" fontId="1" fillId="0" borderId="0" xfId="0" applyNumberFormat="1" applyFont="1" applyAlignment="1">
      <alignment horizontal="right"/>
    </xf>
    <xf numFmtId="165" fontId="2" fillId="0" borderId="0" xfId="0" applyNumberFormat="1" applyFont="1"/>
    <xf numFmtId="2" fontId="0" fillId="0" borderId="0" xfId="0" applyNumberFormat="1" applyFont="1"/>
    <xf numFmtId="166" fontId="1" fillId="0" borderId="0" xfId="0" applyNumberFormat="1" applyFont="1"/>
    <xf numFmtId="166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Font="1"/>
    <xf numFmtId="165" fontId="3" fillId="0" borderId="0" xfId="0" applyNumberFormat="1" applyFont="1"/>
    <xf numFmtId="0" fontId="1" fillId="2" borderId="0" xfId="0" applyFont="1" applyFill="1"/>
    <xf numFmtId="2" fontId="0" fillId="2" borderId="0" xfId="0" applyNumberFormat="1" applyFill="1"/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2" fontId="0" fillId="2" borderId="0" xfId="0" applyNumberFormat="1" applyFont="1" applyFill="1"/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5" fontId="1" fillId="2" borderId="0" xfId="0" applyNumberFormat="1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1"/>
  <sheetViews>
    <sheetView topLeftCell="M49" zoomScaleNormal="100" workbookViewId="0">
      <selection activeCell="S53" sqref="S53:Z72"/>
    </sheetView>
  </sheetViews>
  <sheetFormatPr defaultRowHeight="15"/>
  <cols>
    <col min="4" max="12" width="7.7109375" customWidth="1"/>
    <col min="15" max="21" width="7.7109375" customWidth="1"/>
    <col min="22" max="31" width="10.7109375" customWidth="1"/>
    <col min="32" max="34" width="7.7109375" customWidth="1"/>
  </cols>
  <sheetData>
    <row r="1" spans="1:43">
      <c r="A1" t="s">
        <v>24</v>
      </c>
    </row>
    <row r="3" spans="1:43">
      <c r="AB3" s="4"/>
    </row>
    <row r="4" spans="1:43">
      <c r="D4" s="4" t="s">
        <v>27</v>
      </c>
      <c r="E4" s="4"/>
      <c r="F4" s="4"/>
      <c r="G4" s="4"/>
      <c r="H4" s="4"/>
      <c r="I4" s="4"/>
      <c r="J4" s="4"/>
      <c r="K4" s="4"/>
      <c r="L4" s="4"/>
      <c r="M4" s="4">
        <v>1</v>
      </c>
      <c r="P4" s="4"/>
      <c r="Q4" s="4"/>
      <c r="R4" s="4"/>
      <c r="S4" s="4"/>
      <c r="T4" s="4"/>
      <c r="U4" s="4"/>
      <c r="V4" s="4"/>
      <c r="W4" s="4"/>
      <c r="X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>
      <c r="A5" t="s"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P5" s="4"/>
      <c r="Q5" s="4"/>
      <c r="R5" s="4"/>
      <c r="S5" s="4"/>
      <c r="T5" s="4"/>
      <c r="U5" s="4"/>
      <c r="V5" s="4">
        <v>0</v>
      </c>
      <c r="W5" s="4"/>
      <c r="X5" s="4"/>
      <c r="Z5" s="3"/>
      <c r="AA5" s="4"/>
      <c r="AB5" s="4"/>
      <c r="AC5" s="3"/>
      <c r="AD5" s="4"/>
      <c r="AE5" s="4"/>
      <c r="AF5" s="3"/>
      <c r="AI5" s="4"/>
      <c r="AJ5" s="4"/>
      <c r="AK5" s="4"/>
      <c r="AL5" s="4"/>
      <c r="AM5" s="4"/>
      <c r="AN5" s="4"/>
      <c r="AO5" s="4"/>
      <c r="AP5" s="4"/>
      <c r="AQ5" s="4"/>
    </row>
    <row r="6" spans="1:43">
      <c r="A6" t="s">
        <v>1</v>
      </c>
      <c r="B6" t="s">
        <v>1</v>
      </c>
      <c r="C6" t="s">
        <v>1</v>
      </c>
      <c r="D6" s="4" t="s">
        <v>1</v>
      </c>
      <c r="E6" s="4" t="s">
        <v>2</v>
      </c>
      <c r="F6" s="4"/>
      <c r="G6" s="4"/>
      <c r="H6" s="4" t="s">
        <v>3</v>
      </c>
      <c r="I6" s="4"/>
      <c r="J6" s="4"/>
      <c r="K6" s="4" t="s">
        <v>4</v>
      </c>
      <c r="L6" s="4"/>
      <c r="M6" s="4"/>
      <c r="O6" s="4" t="s">
        <v>20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>
      <c r="D7" s="4"/>
      <c r="E7" s="4" t="s">
        <v>5</v>
      </c>
      <c r="F7" s="4" t="s">
        <v>6</v>
      </c>
      <c r="G7" s="4" t="s">
        <v>7</v>
      </c>
      <c r="H7" s="4" t="s">
        <v>5</v>
      </c>
      <c r="I7" s="4" t="s">
        <v>6</v>
      </c>
      <c r="J7" s="4" t="s">
        <v>7</v>
      </c>
      <c r="K7" s="4" t="s">
        <v>5</v>
      </c>
      <c r="L7" s="4" t="s">
        <v>6</v>
      </c>
      <c r="M7" s="4" t="s">
        <v>7</v>
      </c>
      <c r="O7" s="4"/>
      <c r="P7" s="22"/>
      <c r="Q7" s="22" t="str">
        <f>E$7</f>
        <v>P(H)</v>
      </c>
      <c r="R7" s="22" t="str">
        <f t="shared" ref="R7:S7" si="0">F$7</f>
        <v>P(S)</v>
      </c>
      <c r="S7" s="22" t="str">
        <f t="shared" si="0"/>
        <v>P(D)</v>
      </c>
      <c r="T7" s="22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0"/>
      <c r="AK7" s="10"/>
      <c r="AL7" s="10"/>
      <c r="AM7" s="10"/>
      <c r="AN7" s="4"/>
      <c r="AO7" s="4"/>
      <c r="AP7" s="4"/>
      <c r="AQ7" s="4"/>
    </row>
    <row r="8" spans="1:43">
      <c r="A8" t="s">
        <v>48</v>
      </c>
      <c r="B8" t="s">
        <v>8</v>
      </c>
      <c r="C8" t="s">
        <v>9</v>
      </c>
      <c r="D8" s="4" t="s">
        <v>10</v>
      </c>
      <c r="E8" s="1">
        <v>0.6769662921348315</v>
      </c>
      <c r="F8" s="1">
        <v>0.26217228464419473</v>
      </c>
      <c r="G8" s="1">
        <v>6.0861423220973786E-2</v>
      </c>
      <c r="H8" s="1">
        <v>0.60526315789473684</v>
      </c>
      <c r="I8" s="1">
        <v>0.29013157894736841</v>
      </c>
      <c r="J8" s="1">
        <v>0.10460526315789474</v>
      </c>
      <c r="K8" s="1">
        <v>0.53495440729483279</v>
      </c>
      <c r="L8" s="1">
        <v>0.26747720364741639</v>
      </c>
      <c r="M8" s="1">
        <v>0.19756838905775076</v>
      </c>
      <c r="O8" s="4" t="s">
        <v>29</v>
      </c>
      <c r="P8" s="22" t="s">
        <v>32</v>
      </c>
      <c r="Q8" s="23">
        <f>E65</f>
        <v>0.86385084589711125</v>
      </c>
      <c r="R8" s="23">
        <f t="shared" ref="R8:S8" si="1">F65</f>
        <v>0.12889860743468753</v>
      </c>
      <c r="S8" s="23">
        <f t="shared" si="1"/>
        <v>7.2505466682011742E-3</v>
      </c>
      <c r="T8" s="23"/>
      <c r="U8" s="10" t="s">
        <v>33</v>
      </c>
      <c r="V8" s="17">
        <v>70000</v>
      </c>
      <c r="W8" s="17">
        <f>$Q8*V8+$Q9*V9</f>
        <v>68700.24230350327</v>
      </c>
      <c r="X8" s="17">
        <f t="shared" ref="X8:AA8" si="2">$Q8*W8+$Q9*W9</f>
        <v>67582.807275141458</v>
      </c>
      <c r="Y8" s="17">
        <f t="shared" si="2"/>
        <v>66575.297923630875</v>
      </c>
      <c r="Z8" s="17">
        <f t="shared" si="2"/>
        <v>65635.899229155242</v>
      </c>
      <c r="AA8" s="17">
        <f t="shared" si="2"/>
        <v>64740.434302407193</v>
      </c>
      <c r="AB8" s="17">
        <f t="shared" ref="AB8" si="3">$Q8*AA8+$Q9*AA9</f>
        <v>63874.899363765493</v>
      </c>
      <c r="AC8" s="17">
        <f t="shared" ref="AC8" si="4">$Q8*AB8+$Q9*AB9</f>
        <v>63031.158484014966</v>
      </c>
      <c r="AD8" s="17">
        <f t="shared" ref="AD8" si="5">$Q8*AC8+$Q9*AC9</f>
        <v>62204.460632253977</v>
      </c>
      <c r="AE8" s="17">
        <f t="shared" ref="AE8" si="6">$Q8*AD8+$Q9*AD9</f>
        <v>61392.007690342973</v>
      </c>
      <c r="AF8" s="17">
        <f t="shared" ref="AF8" si="7">$Q8*AE8+$Q9*AE9</f>
        <v>60592.128584025908</v>
      </c>
      <c r="AG8" s="17">
        <f t="shared" ref="AG8" si="8">$Q8*AF8+$Q9*AF9</f>
        <v>59803.802975586652</v>
      </c>
      <c r="AH8" s="17">
        <f t="shared" ref="AH8" si="9">$Q8*AG8+$Q9*AG9</f>
        <v>59026.386556798425</v>
      </c>
      <c r="AI8" s="17">
        <f t="shared" ref="AI8" si="10">$Q8*AH8+$Q9*AH9</f>
        <v>58259.45260951791</v>
      </c>
      <c r="AJ8" s="9"/>
      <c r="AK8" s="9"/>
      <c r="AL8" s="9"/>
      <c r="AM8" s="9"/>
      <c r="AN8" s="11"/>
      <c r="AP8" s="11"/>
      <c r="AQ8" s="12"/>
    </row>
    <row r="9" spans="1:43">
      <c r="A9" s="6"/>
      <c r="D9" s="4" t="s">
        <v>11</v>
      </c>
      <c r="E9" s="1">
        <v>0.54985754985754987</v>
      </c>
      <c r="F9" s="1">
        <v>0.37037037037037035</v>
      </c>
      <c r="G9" s="1">
        <v>7.9772079772079771E-2</v>
      </c>
      <c r="H9" s="1">
        <v>0.44340602284527519</v>
      </c>
      <c r="I9" s="1">
        <v>0.40809968847352024</v>
      </c>
      <c r="J9" s="1">
        <v>0.14849428868120457</v>
      </c>
      <c r="K9" s="1">
        <v>0.33476394849785407</v>
      </c>
      <c r="L9" s="1">
        <v>0.36909871244635195</v>
      </c>
      <c r="M9" s="1">
        <v>0.29613733905579398</v>
      </c>
      <c r="O9" s="4"/>
      <c r="P9" s="22" t="s">
        <v>31</v>
      </c>
      <c r="Q9" s="23">
        <f>E18</f>
        <v>0.27435610302351626</v>
      </c>
      <c r="R9" s="23">
        <f t="shared" ref="R9:S9" si="11">F18</f>
        <v>0.69988801791713329</v>
      </c>
      <c r="S9" s="23">
        <f t="shared" si="11"/>
        <v>2.5755879059350503E-2</v>
      </c>
      <c r="T9" s="23"/>
      <c r="U9" s="9" t="s">
        <v>34</v>
      </c>
      <c r="V9" s="18">
        <v>30000</v>
      </c>
      <c r="W9" s="17">
        <f>$R8*V8+$R9*V9</f>
        <v>30019.543057942126</v>
      </c>
      <c r="X9" s="17">
        <f t="shared" ref="X9:AA9" si="12">$R8*W8+$R9*W9</f>
        <v>29865.684052948331</v>
      </c>
      <c r="Y9" s="17">
        <f t="shared" si="12"/>
        <v>29613.964159849944</v>
      </c>
      <c r="Z9" s="17">
        <f t="shared" si="12"/>
        <v>29307.921870411868</v>
      </c>
      <c r="AA9" s="17">
        <f t="shared" si="12"/>
        <v>28972.639355514359</v>
      </c>
      <c r="AB9" s="17">
        <f t="shared" ref="AB9" si="13">$R8*AA8+$R9*AA9</f>
        <v>28622.554958656037</v>
      </c>
      <c r="AC9" s="17">
        <f t="shared" ref="AC9" si="14">$R8*AB8+$R9*AB9</f>
        <v>28265.968835758169</v>
      </c>
      <c r="AD9" s="17">
        <f t="shared" ref="AD9" si="15">$R8*AC8+$R9*AC9</f>
        <v>27907.641456550868</v>
      </c>
      <c r="AE9" s="17">
        <f t="shared" ref="AE9" si="16">$R8*AD8+$R9*AD9</f>
        <v>27550.292215490786</v>
      </c>
      <c r="AF9" s="17">
        <f t="shared" ref="AF9" si="17">$R8*AE8+$R9*AE9</f>
        <v>27195.463710642511</v>
      </c>
      <c r="AG9" s="17">
        <f t="shared" ref="AG9" si="18">$R8*AF8+$R9*AF9</f>
        <v>26844.020188763381</v>
      </c>
      <c r="AH9" s="17">
        <f t="shared" ref="AH9" si="19">$R8*AG8+$R9*AG9</f>
        <v>26496.435005692656</v>
      </c>
      <c r="AI9" s="17">
        <f t="shared" ref="AI9" si="20">$R8*AH8+$R9*AH9</f>
        <v>26152.956407077258</v>
      </c>
      <c r="AJ9" s="9"/>
      <c r="AK9" s="9"/>
      <c r="AL9" s="9"/>
      <c r="AM9" s="9"/>
      <c r="AN9" s="12"/>
      <c r="AP9" s="11"/>
      <c r="AQ9" s="11"/>
    </row>
    <row r="10" spans="1:43">
      <c r="A10" s="6"/>
      <c r="D10" s="4" t="s">
        <v>12</v>
      </c>
      <c r="E10" s="1">
        <v>0.3674496644295302</v>
      </c>
      <c r="F10" s="1">
        <v>0.60134228187919458</v>
      </c>
      <c r="G10" s="1">
        <v>3.1208053691275169E-2</v>
      </c>
      <c r="H10" s="1">
        <v>0.29714590557481996</v>
      </c>
      <c r="I10" s="1">
        <v>0.63990397439317148</v>
      </c>
      <c r="J10" s="1">
        <v>6.2950120032008533E-2</v>
      </c>
      <c r="K10" s="1">
        <v>0.23496027241770714</v>
      </c>
      <c r="L10" s="1">
        <v>0.60726447219069235</v>
      </c>
      <c r="M10" s="1">
        <v>0.15777525539160045</v>
      </c>
      <c r="O10" s="4"/>
      <c r="P10" s="22"/>
      <c r="Q10" s="23"/>
      <c r="R10" s="23"/>
      <c r="S10" s="23"/>
      <c r="T10" s="23"/>
      <c r="U10" s="9" t="s">
        <v>35</v>
      </c>
      <c r="V10" s="18">
        <v>0</v>
      </c>
      <c r="W10" s="17">
        <f>$S8*V8+$S9*V9</f>
        <v>1280.2146385545973</v>
      </c>
      <c r="X10" s="17">
        <f t="shared" ref="X10:AA10" si="21">$S8*W8+$S9*W9</f>
        <v>1271.2940333556014</v>
      </c>
      <c r="Y10" s="17">
        <f t="shared" si="21"/>
        <v>1259.2292446089691</v>
      </c>
      <c r="Z10" s="17">
        <f t="shared" si="21"/>
        <v>1245.4409839137179</v>
      </c>
      <c r="AA10" s="17">
        <f t="shared" si="21"/>
        <v>1230.7474416455611</v>
      </c>
      <c r="AB10" s="17">
        <f t="shared" ref="AB10" si="22">$S8*AA8+$S9*AA9</f>
        <v>1215.6193355000221</v>
      </c>
      <c r="AC10" s="17">
        <f t="shared" ref="AC10" si="23">$S8*AB8+$S9*AB9</f>
        <v>1200.3270026483931</v>
      </c>
      <c r="AD10" s="17">
        <f t="shared" ref="AD10" si="24">$S8*AC8+$S9*AC9</f>
        <v>1185.0252309682926</v>
      </c>
      <c r="AE10" s="17">
        <f t="shared" ref="AE10" si="25">$S8*AD8+$S9*AD9</f>
        <v>1169.8021829710806</v>
      </c>
      <c r="AF10" s="17">
        <f t="shared" ref="AF10" si="26">$S8*AE8+$S9*AE9</f>
        <v>1154.7076111653432</v>
      </c>
      <c r="AG10" s="17">
        <f t="shared" ref="AG10" si="27">$S8*AF8+$S9*AF9</f>
        <v>1139.7691303183901</v>
      </c>
      <c r="AH10" s="17">
        <f t="shared" ref="AH10" si="28">$S8*AG8+$S9*AG9</f>
        <v>1125.0016018589522</v>
      </c>
      <c r="AI10" s="17">
        <f t="shared" ref="AI10" si="29">$S8*AH8+$S9*AH9</f>
        <v>1110.4125458959106</v>
      </c>
      <c r="AJ10" s="9"/>
      <c r="AK10" s="9"/>
      <c r="AL10" s="9"/>
      <c r="AM10" s="9"/>
      <c r="AN10" s="12"/>
      <c r="AP10" s="11"/>
      <c r="AQ10" s="11"/>
    </row>
    <row r="11" spans="1:43">
      <c r="A11" s="6"/>
      <c r="D11" s="4" t="s">
        <v>13</v>
      </c>
      <c r="E11" s="1">
        <v>0.34540963359407162</v>
      </c>
      <c r="F11" s="1">
        <v>0.62041992589543027</v>
      </c>
      <c r="G11" s="1">
        <v>3.4170440510498147E-2</v>
      </c>
      <c r="H11" s="1">
        <v>0.28567035670356705</v>
      </c>
      <c r="I11" s="1">
        <v>0.64175891758917591</v>
      </c>
      <c r="J11" s="1">
        <v>7.2570725707257075E-2</v>
      </c>
      <c r="K11" s="1">
        <v>0.20282413350449294</v>
      </c>
      <c r="L11" s="1">
        <v>0.62772785622593064</v>
      </c>
      <c r="M11" s="1">
        <v>0.16944801026957637</v>
      </c>
      <c r="O11" s="4"/>
      <c r="P11" s="22" t="s">
        <v>38</v>
      </c>
      <c r="Q11" s="22" t="s">
        <v>39</v>
      </c>
      <c r="R11" s="22" t="s">
        <v>40</v>
      </c>
      <c r="S11" s="23"/>
      <c r="T11" s="23"/>
      <c r="W11" s="17">
        <f>SUM(W8:W10)</f>
        <v>99999.999999999985</v>
      </c>
      <c r="X11" s="17">
        <f t="shared" ref="X11:AA11" si="30">SUM(X8:X10)</f>
        <v>98719.785361445392</v>
      </c>
      <c r="Y11" s="17">
        <f t="shared" si="30"/>
        <v>97448.491328089789</v>
      </c>
      <c r="Z11" s="17">
        <f t="shared" si="30"/>
        <v>96189.262083480833</v>
      </c>
      <c r="AA11" s="17">
        <f t="shared" si="30"/>
        <v>94943.821099567111</v>
      </c>
      <c r="AB11" s="17">
        <f t="shared" ref="AB11" si="31">SUM(AB8:AB10)</f>
        <v>93713.073657921559</v>
      </c>
      <c r="AC11" s="17">
        <f t="shared" ref="AC11" si="32">SUM(AC8:AC10)</f>
        <v>92497.45432242153</v>
      </c>
      <c r="AD11" s="17">
        <f t="shared" ref="AD11" si="33">SUM(AD8:AD10)</f>
        <v>91297.12731977315</v>
      </c>
      <c r="AE11" s="17">
        <f t="shared" ref="AE11" si="34">SUM(AE8:AE10)</f>
        <v>90112.102088804837</v>
      </c>
      <c r="AF11" s="17">
        <f t="shared" ref="AF11" si="35">SUM(AF8:AF10)</f>
        <v>88942.299905833759</v>
      </c>
      <c r="AG11" s="17">
        <f t="shared" ref="AG11" si="36">SUM(AG8:AG10)</f>
        <v>87787.59229466843</v>
      </c>
      <c r="AH11" s="17">
        <f t="shared" ref="AH11" si="37">SUM(AH8:AH10)</f>
        <v>86647.823164350033</v>
      </c>
      <c r="AI11" s="17">
        <f t="shared" ref="AI11" si="38">SUM(AI8:AI10)</f>
        <v>85522.821562491081</v>
      </c>
      <c r="AJ11" s="9"/>
      <c r="AK11" s="10"/>
      <c r="AL11" s="9"/>
      <c r="AM11" s="9"/>
      <c r="AN11" s="12"/>
      <c r="AP11" s="11"/>
      <c r="AQ11" s="11"/>
    </row>
    <row r="12" spans="1:43">
      <c r="A12" s="6"/>
      <c r="D12" s="4" t="s">
        <v>14</v>
      </c>
      <c r="E12" s="1">
        <v>0.35947712418300654</v>
      </c>
      <c r="F12" s="1">
        <v>0.58942364824717763</v>
      </c>
      <c r="G12" s="1">
        <v>5.1099227569815803E-2</v>
      </c>
      <c r="H12" s="1">
        <v>0.25294712024250587</v>
      </c>
      <c r="I12" s="1">
        <v>0.66722802290333449</v>
      </c>
      <c r="J12" s="1">
        <v>7.9824856854159645E-2</v>
      </c>
      <c r="K12" s="1">
        <v>0.15116279069767441</v>
      </c>
      <c r="L12" s="1">
        <v>0.70295983086680758</v>
      </c>
      <c r="M12" s="1">
        <v>0.14587737843551796</v>
      </c>
      <c r="O12" s="4"/>
      <c r="P12" s="23">
        <f>(Q8-R9)/2/R8</f>
        <v>0.63601473764197702</v>
      </c>
      <c r="Q12" s="23">
        <f>P12+SQRT(P12*P12+Q9/R8)</f>
        <v>2.227548335209582</v>
      </c>
      <c r="R12" s="22">
        <f>Q12/(1+Q12)</f>
        <v>0.6901673046718092</v>
      </c>
      <c r="S12" s="23"/>
      <c r="T12" s="23"/>
      <c r="V12" t="s">
        <v>36</v>
      </c>
      <c r="W12" s="3">
        <f>W8/(W8+W9)</f>
        <v>0.69591158501782835</v>
      </c>
      <c r="X12" s="3">
        <f t="shared" ref="X12:AA12" si="39">X8/(X8+X9)</f>
        <v>0.69352338198447339</v>
      </c>
      <c r="Y12" s="3">
        <f t="shared" si="39"/>
        <v>0.69212816983512615</v>
      </c>
      <c r="Z12" s="3">
        <f t="shared" si="39"/>
        <v>0.69131301509682452</v>
      </c>
      <c r="AA12" s="3">
        <f t="shared" si="39"/>
        <v>0.69083674001268547</v>
      </c>
      <c r="AB12" s="3">
        <f t="shared" ref="AB12:AI12" si="40">AB8/(AB8+AB9)</f>
        <v>0.69055845732915611</v>
      </c>
      <c r="AC12" s="3">
        <f t="shared" si="40"/>
        <v>0.6903958572896266</v>
      </c>
      <c r="AD12" s="3">
        <f t="shared" si="40"/>
        <v>0.69030084961231852</v>
      </c>
      <c r="AE12" s="3">
        <f t="shared" si="40"/>
        <v>0.69024533608126593</v>
      </c>
      <c r="AF12" s="3">
        <f t="shared" si="40"/>
        <v>0.69021289911496797</v>
      </c>
      <c r="AG12" s="3">
        <f t="shared" si="40"/>
        <v>0.69019394592468009</v>
      </c>
      <c r="AH12" s="3">
        <f t="shared" si="40"/>
        <v>0.69018287140664736</v>
      </c>
      <c r="AI12" s="3">
        <f t="shared" si="40"/>
        <v>0.69017640046340012</v>
      </c>
      <c r="AJ12" s="9"/>
      <c r="AK12" s="9"/>
      <c r="AL12" s="9"/>
      <c r="AM12" s="9"/>
      <c r="AN12" s="12"/>
      <c r="AP12" s="11"/>
      <c r="AQ12" s="11"/>
    </row>
    <row r="13" spans="1:43">
      <c r="A13" s="6"/>
      <c r="D13" s="4" t="s">
        <v>15</v>
      </c>
      <c r="E13" s="1">
        <v>0.37010159651669083</v>
      </c>
      <c r="F13" s="1">
        <v>0.54136429608127723</v>
      </c>
      <c r="G13" s="1">
        <v>8.8534107402031936E-2</v>
      </c>
      <c r="H13" s="1">
        <v>0.29081177520071366</v>
      </c>
      <c r="I13" s="1">
        <v>0.56199821587867971</v>
      </c>
      <c r="J13" s="1">
        <v>0.1471900089206066</v>
      </c>
      <c r="K13" s="1">
        <v>0.17548746518105848</v>
      </c>
      <c r="L13" s="1">
        <v>0.53203342618384397</v>
      </c>
      <c r="M13" s="1">
        <v>0.29247910863509752</v>
      </c>
      <c r="O13" s="4"/>
      <c r="P13" s="23"/>
      <c r="Q13" s="23"/>
      <c r="R13" s="23"/>
      <c r="S13" s="23"/>
      <c r="T13" s="23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9"/>
      <c r="AK13" s="9"/>
      <c r="AL13" s="9"/>
      <c r="AM13" s="9"/>
      <c r="AN13" s="10"/>
      <c r="AP13" s="11"/>
      <c r="AQ13" s="11"/>
    </row>
    <row r="14" spans="1:43">
      <c r="A14" s="6"/>
      <c r="D14" s="4" t="s">
        <v>16</v>
      </c>
      <c r="E14" s="1">
        <v>0.313523042054898</v>
      </c>
      <c r="F14" s="1">
        <v>0.66053890707630325</v>
      </c>
      <c r="G14" s="1">
        <v>2.5938050868798791E-2</v>
      </c>
      <c r="H14" s="1">
        <v>0.23011201822669453</v>
      </c>
      <c r="I14" s="1">
        <v>0.71729637364723753</v>
      </c>
      <c r="J14" s="1">
        <v>5.2591608126067974E-2</v>
      </c>
      <c r="K14" s="1">
        <v>0.14003164556962025</v>
      </c>
      <c r="L14" s="1">
        <v>0.73575949367088611</v>
      </c>
      <c r="M14" s="1">
        <v>0.12420886075949367</v>
      </c>
      <c r="O14" s="4"/>
      <c r="P14" s="23"/>
      <c r="Q14" s="23"/>
      <c r="R14" s="23"/>
      <c r="S14" s="23"/>
      <c r="T14" s="23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9"/>
      <c r="AK14" s="9"/>
      <c r="AL14" s="9"/>
      <c r="AM14" s="9"/>
      <c r="AN14" s="10"/>
      <c r="AP14" s="11"/>
      <c r="AQ14" s="11"/>
    </row>
    <row r="15" spans="1:43">
      <c r="A15" s="6"/>
      <c r="D15" s="4" t="s">
        <v>17</v>
      </c>
      <c r="E15" s="1">
        <v>0.31395348837209303</v>
      </c>
      <c r="F15" s="1">
        <v>0.64418604651162792</v>
      </c>
      <c r="G15" s="1">
        <v>4.1860465116279069E-2</v>
      </c>
      <c r="H15" s="1">
        <v>0.2525503170664461</v>
      </c>
      <c r="I15" s="1">
        <v>0.67438654535428733</v>
      </c>
      <c r="J15" s="1">
        <v>7.3063137579266607E-2</v>
      </c>
      <c r="K15" s="1">
        <v>0.23864959254947612</v>
      </c>
      <c r="L15" s="1">
        <v>0.60768335273573926</v>
      </c>
      <c r="M15" s="1">
        <v>0.15366705471478465</v>
      </c>
      <c r="O15" s="4" t="s">
        <v>30</v>
      </c>
      <c r="P15" s="22" t="s">
        <v>32</v>
      </c>
      <c r="Q15" s="23">
        <f>E79</f>
        <v>0.87496038034865298</v>
      </c>
      <c r="R15" s="23">
        <f>F79</f>
        <v>0.11125198098256735</v>
      </c>
      <c r="S15" s="23">
        <f>G79</f>
        <v>1.3787638668779715E-2</v>
      </c>
      <c r="T15" s="23"/>
      <c r="U15" s="9" t="s">
        <v>33</v>
      </c>
      <c r="V15" s="17">
        <v>70000</v>
      </c>
      <c r="W15" s="17">
        <f>$Q15*V15+$Q16*V16</f>
        <v>69381.029441307124</v>
      </c>
      <c r="X15" s="17">
        <f t="shared" ref="X15:AA15" si="41">$Q15*W15+$Q16*W16</f>
        <v>68392.371835659069</v>
      </c>
      <c r="Y15" s="17">
        <f t="shared" si="41"/>
        <v>67202.21416816843</v>
      </c>
      <c r="Z15" s="17">
        <f t="shared" si="41"/>
        <v>65908.198909899002</v>
      </c>
      <c r="AA15" s="17">
        <f t="shared" si="41"/>
        <v>64566.892943022103</v>
      </c>
      <c r="AB15" s="17">
        <f t="shared" ref="AB15" si="42">$Q15*AA15+$Q16*AA16</f>
        <v>63210.948909602601</v>
      </c>
      <c r="AC15" s="17">
        <f t="shared" ref="AC15" si="43">$Q15*AB15+$Q16*AB16</f>
        <v>61859.099135346034</v>
      </c>
      <c r="AD15" s="17">
        <f t="shared" ref="AD15" si="44">$Q15*AC15+$Q16*AC16</f>
        <v>60521.97554178194</v>
      </c>
      <c r="AE15" s="17">
        <f t="shared" ref="AE15" si="45">$Q15*AD15+$Q16*AD16</f>
        <v>59205.498788183766</v>
      </c>
      <c r="AF15" s="17">
        <f t="shared" ref="AF15" si="46">$Q15*AE15+$Q16*AE16</f>
        <v>57912.851835471389</v>
      </c>
      <c r="AG15" s="17">
        <f t="shared" ref="AG15" si="47">$Q15*AF15+$Q16*AF16</f>
        <v>56645.629138402714</v>
      </c>
      <c r="AH15" s="17">
        <f t="shared" ref="AH15" si="48">$Q15*AG15+$Q16*AG16</f>
        <v>55404.505760321263</v>
      </c>
      <c r="AI15" s="17">
        <f t="shared" ref="AI15" si="49">$Q15*AH15+$Q16*AH16</f>
        <v>54189.626913272426</v>
      </c>
      <c r="AJ15" s="9"/>
      <c r="AK15" s="9"/>
      <c r="AL15" s="9"/>
      <c r="AM15" s="9"/>
      <c r="AN15" s="9"/>
      <c r="AP15" s="11"/>
      <c r="AQ15" s="11"/>
    </row>
    <row r="16" spans="1:43">
      <c r="A16" s="6"/>
      <c r="D16" s="4" t="s">
        <v>18</v>
      </c>
      <c r="E16" s="1">
        <v>0.29286694101508914</v>
      </c>
      <c r="F16" s="1">
        <v>0.67832647462277096</v>
      </c>
      <c r="G16" s="1">
        <v>2.8806584362139918E-2</v>
      </c>
      <c r="H16" s="1">
        <v>0.15716151501959078</v>
      </c>
      <c r="I16" s="1">
        <v>0.79509505151647075</v>
      </c>
      <c r="J16" s="1">
        <v>4.7743433463938473E-2</v>
      </c>
      <c r="K16" s="1">
        <v>5.7979017117614579E-2</v>
      </c>
      <c r="L16" s="1">
        <v>0.84097183876311432</v>
      </c>
      <c r="M16" s="1">
        <v>0.10104914411927111</v>
      </c>
      <c r="O16" s="4"/>
      <c r="P16" s="22" t="s">
        <v>31</v>
      </c>
      <c r="Q16" s="23">
        <f>E33</f>
        <v>0.27112676056338031</v>
      </c>
      <c r="R16" s="23">
        <f>F33</f>
        <v>0.68544600938967137</v>
      </c>
      <c r="S16" s="23">
        <f>G33</f>
        <v>4.3427230046948359E-2</v>
      </c>
      <c r="T16" s="23"/>
      <c r="U16" s="9" t="s">
        <v>34</v>
      </c>
      <c r="V16" s="18">
        <v>30000</v>
      </c>
      <c r="W16" s="17">
        <f>$R15*V15+$R16*V16</f>
        <v>28351.018950469854</v>
      </c>
      <c r="X16" s="17">
        <f t="shared" ref="X16:AA16" si="50">$R15*W15+$R16*W16</f>
        <v>27151.869769685756</v>
      </c>
      <c r="Y16" s="17">
        <f t="shared" si="50"/>
        <v>26219.927631912575</v>
      </c>
      <c r="Z16" s="17">
        <f t="shared" si="50"/>
        <v>25448.724214403945</v>
      </c>
      <c r="AA16" s="17">
        <f t="shared" si="50"/>
        <v>24776.144148540836</v>
      </c>
      <c r="AB16" s="17">
        <f t="shared" ref="AB16" si="51">$R15*AA15+$R16*AA16</f>
        <v>24165.903880481128</v>
      </c>
      <c r="AC16" s="17">
        <f t="shared" ref="AC16" si="52">$R15*AB15+$R16*AB16</f>
        <v>23596.765664151306</v>
      </c>
      <c r="AD16" s="17">
        <f t="shared" ref="AD16" si="53">$R15*AC15+$R16*AC16</f>
        <v>23056.256179599997</v>
      </c>
      <c r="AE16" s="17">
        <f t="shared" ref="AE16" si="54">$R15*AD15+$R16*AD16</f>
        <v>22537.008461774498</v>
      </c>
      <c r="AF16" s="17">
        <f t="shared" ref="AF16" si="55">$R15*AE15+$R16*AE16</f>
        <v>22034.63153895102</v>
      </c>
      <c r="AG16" s="17">
        <f t="shared" ref="AG16" si="56">$R15*AF15+$R16*AF16</f>
        <v>21546.469747791874</v>
      </c>
      <c r="AH16" s="17">
        <f t="shared" ref="AH16" si="57">$R15*AG15+$R16*AG16</f>
        <v>21070.88016071036</v>
      </c>
      <c r="AI16" s="17">
        <f t="shared" ref="AI16" si="58">$R15*AH15+$R16*AH16</f>
        <v>20606.811741682715</v>
      </c>
      <c r="AJ16" s="9"/>
      <c r="AK16" s="9"/>
      <c r="AL16" s="9"/>
      <c r="AM16" s="9"/>
      <c r="AN16" s="9"/>
      <c r="AP16" s="11"/>
      <c r="AQ16" s="11"/>
    </row>
    <row r="17" spans="1:43">
      <c r="A17" s="6"/>
      <c r="D17" s="4" t="s">
        <v>19</v>
      </c>
      <c r="E17" s="1">
        <v>0.29456018518518517</v>
      </c>
      <c r="F17" s="1">
        <v>0.67361111111111116</v>
      </c>
      <c r="G17" s="1">
        <v>3.1828703703703706E-2</v>
      </c>
      <c r="H17" s="1">
        <v>0.22064264849074974</v>
      </c>
      <c r="I17" s="1">
        <v>0.72716650438169428</v>
      </c>
      <c r="J17" s="1">
        <v>5.2190847127555985E-2</v>
      </c>
      <c r="K17" s="1">
        <v>0.15606060606060607</v>
      </c>
      <c r="L17" s="1">
        <v>0.73181818181818181</v>
      </c>
      <c r="M17" s="1">
        <v>0.11212121212121212</v>
      </c>
      <c r="O17" s="4"/>
      <c r="P17" s="22"/>
      <c r="Q17" s="23"/>
      <c r="R17" s="23"/>
      <c r="S17" s="23"/>
      <c r="T17" s="23"/>
      <c r="U17" s="9" t="s">
        <v>35</v>
      </c>
      <c r="V17" s="18">
        <v>0</v>
      </c>
      <c r="W17" s="17">
        <f>$S15*V15+$S16*V16</f>
        <v>2267.9516082230311</v>
      </c>
      <c r="X17" s="17">
        <f t="shared" ref="X17:AA17" si="59">$S15*W15+$S16*W16</f>
        <v>2187.8067864321565</v>
      </c>
      <c r="Y17" s="17">
        <f t="shared" si="59"/>
        <v>2122.0998052638197</v>
      </c>
      <c r="Z17" s="17">
        <f t="shared" si="59"/>
        <v>2065.2186757780605</v>
      </c>
      <c r="AA17" s="17">
        <f t="shared" si="59"/>
        <v>2013.8860327400139</v>
      </c>
      <c r="AB17" s="17">
        <f t="shared" ref="AB17" si="60">$S15*AA15+$S16*AA16</f>
        <v>1966.184301479208</v>
      </c>
      <c r="AC17" s="17">
        <f t="shared" ref="AC17" si="61">$S15*AB15+$S16*AB16</f>
        <v>1920.9879905863918</v>
      </c>
      <c r="AD17" s="17">
        <f t="shared" ref="AD17" si="62">$S15*AC15+$S16*AC16</f>
        <v>1877.6330781154056</v>
      </c>
      <c r="AE17" s="17">
        <f t="shared" ref="AE17" si="63">$S15*AD15+$S16*AD16</f>
        <v>1835.7244714236767</v>
      </c>
      <c r="AF17" s="17">
        <f t="shared" ref="AF17" si="64">$S15*AE15+$S16*AE16</f>
        <v>1795.023875535856</v>
      </c>
      <c r="AG17" s="17">
        <f t="shared" ref="AG17" si="65">$S15*AF15+$S16*AF16</f>
        <v>1755.3844882278254</v>
      </c>
      <c r="AH17" s="17">
        <f t="shared" ref="AH17" si="66">$S15*AG15+$S16*AG16</f>
        <v>1716.7129651629675</v>
      </c>
      <c r="AI17" s="17">
        <f t="shared" ref="AI17" si="67">$S15*AH15+$S16*AH16</f>
        <v>1678.9472660764829</v>
      </c>
      <c r="AJ17" s="9"/>
      <c r="AK17" s="9"/>
      <c r="AL17" s="9"/>
      <c r="AM17" s="9"/>
      <c r="AN17" s="10"/>
      <c r="AP17" s="11"/>
      <c r="AQ17" s="12"/>
    </row>
    <row r="18" spans="1:43">
      <c r="A18" s="6"/>
      <c r="D18" s="4" t="s">
        <v>20</v>
      </c>
      <c r="E18" s="3">
        <v>0.27435610302351626</v>
      </c>
      <c r="F18" s="3">
        <v>0.69988801791713329</v>
      </c>
      <c r="G18" s="3">
        <v>2.5755879059350503E-2</v>
      </c>
      <c r="H18" s="1">
        <v>0.16876440347456126</v>
      </c>
      <c r="I18" s="1">
        <v>0.77911717780535361</v>
      </c>
      <c r="J18" s="1">
        <v>5.2118418720085088E-2</v>
      </c>
      <c r="K18" s="1">
        <v>7.020872865275142E-2</v>
      </c>
      <c r="L18" s="1">
        <v>0.82479443390259333</v>
      </c>
      <c r="M18" s="1">
        <v>0.10499683744465528</v>
      </c>
      <c r="O18" s="4"/>
      <c r="P18" s="22" t="s">
        <v>38</v>
      </c>
      <c r="Q18" s="22" t="s">
        <v>39</v>
      </c>
      <c r="R18" s="22" t="s">
        <v>40</v>
      </c>
      <c r="S18" s="23"/>
      <c r="T18" s="23"/>
      <c r="U18" s="9"/>
      <c r="V18" s="18"/>
      <c r="W18" s="17">
        <f>SUM(W15:W17)</f>
        <v>100000</v>
      </c>
      <c r="X18" s="17">
        <f t="shared" ref="X18:AA18" si="68">SUM(X15:X17)</f>
        <v>97732.048391776974</v>
      </c>
      <c r="Y18" s="17">
        <f t="shared" si="68"/>
        <v>95544.241605344825</v>
      </c>
      <c r="Z18" s="17">
        <f t="shared" si="68"/>
        <v>93422.141800081008</v>
      </c>
      <c r="AA18" s="17">
        <f t="shared" si="68"/>
        <v>91356.92312430295</v>
      </c>
      <c r="AB18" s="17">
        <f t="shared" ref="AB18" si="69">SUM(AB15:AB17)</f>
        <v>89343.037091562946</v>
      </c>
      <c r="AC18" s="17">
        <f t="shared" ref="AC18" si="70">SUM(AC15:AC17)</f>
        <v>87376.852790083736</v>
      </c>
      <c r="AD18" s="17">
        <f t="shared" ref="AD18" si="71">SUM(AD15:AD17)</f>
        <v>85455.864799497343</v>
      </c>
      <c r="AE18" s="17">
        <f t="shared" ref="AE18" si="72">SUM(AE15:AE17)</f>
        <v>83578.231721381933</v>
      </c>
      <c r="AF18" s="17">
        <f t="shared" ref="AF18" si="73">SUM(AF15:AF17)</f>
        <v>81742.507249958275</v>
      </c>
      <c r="AG18" s="17">
        <f t="shared" ref="AG18" si="74">SUM(AG15:AG17)</f>
        <v>79947.483374422402</v>
      </c>
      <c r="AH18" s="17">
        <f t="shared" ref="AH18" si="75">SUM(AH15:AH17)</f>
        <v>78192.098886194581</v>
      </c>
      <c r="AI18" s="17">
        <f t="shared" ref="AI18" si="76">SUM(AI15:AI17)</f>
        <v>76475.38592103163</v>
      </c>
      <c r="AJ18" s="9"/>
      <c r="AK18" s="9"/>
      <c r="AL18" s="9"/>
      <c r="AM18" s="9"/>
      <c r="AN18" s="9"/>
      <c r="AP18" s="11"/>
      <c r="AQ18" s="11"/>
    </row>
    <row r="19" spans="1:43">
      <c r="A19" s="6"/>
      <c r="D19" s="4" t="s">
        <v>49</v>
      </c>
      <c r="E19" s="1">
        <v>0.22249822569198013</v>
      </c>
      <c r="F19" s="1">
        <v>0.76632363378282475</v>
      </c>
      <c r="G19" s="1">
        <v>1.1178140525195173E-2</v>
      </c>
      <c r="H19" s="1">
        <v>0.24038867765103505</v>
      </c>
      <c r="I19" s="1">
        <v>0.72306717363751583</v>
      </c>
      <c r="J19" s="1">
        <v>3.6544148711449093E-2</v>
      </c>
      <c r="K19" s="1">
        <v>0.22503008423586041</v>
      </c>
      <c r="L19" s="1">
        <v>0.68712394705174484</v>
      </c>
      <c r="M19" s="1">
        <v>8.7845968712394709E-2</v>
      </c>
      <c r="O19" s="4"/>
      <c r="P19" s="23">
        <f>(Q15-R16)/2/R15</f>
        <v>0.85173481534983897</v>
      </c>
      <c r="Q19" s="23">
        <f>P19+SQRT(P19*P19+Q16/R15)</f>
        <v>2.6300776611184222</v>
      </c>
      <c r="R19" s="22">
        <f>Q19/(1+Q19)</f>
        <v>0.72452379994209237</v>
      </c>
      <c r="S19" s="23"/>
      <c r="T19" s="23"/>
      <c r="U19" s="9"/>
      <c r="V19" s="18" t="s">
        <v>36</v>
      </c>
      <c r="W19" s="3">
        <f>W15/(W15+W16)</f>
        <v>0.70991072614359263</v>
      </c>
      <c r="X19" s="3">
        <f t="shared" ref="X19:AA19" si="77">X15/(X15+X16)</f>
        <v>0.7158188781084337</v>
      </c>
      <c r="Y19" s="3">
        <f t="shared" si="77"/>
        <v>0.71933925805274312</v>
      </c>
      <c r="Z19" s="3">
        <f t="shared" si="77"/>
        <v>0.72143628151992756</v>
      </c>
      <c r="AA19" s="3">
        <f t="shared" si="77"/>
        <v>0.72268522589903594</v>
      </c>
      <c r="AB19" s="3">
        <f t="shared" ref="AB19:AI19" si="78">AB15/(AB15+AB16)</f>
        <v>0.72342899625215518</v>
      </c>
      <c r="AC19" s="3">
        <f t="shared" si="78"/>
        <v>0.72387189902629001</v>
      </c>
      <c r="AD19" s="3">
        <f t="shared" si="78"/>
        <v>0.7241356307170892</v>
      </c>
      <c r="AE19" s="3">
        <f t="shared" si="78"/>
        <v>0.72429266950597482</v>
      </c>
      <c r="AF19" s="3">
        <f t="shared" si="78"/>
        <v>0.72438617691372431</v>
      </c>
      <c r="AG19" s="3">
        <f t="shared" si="78"/>
        <v>0.72444185467956457</v>
      </c>
      <c r="AH19" s="3">
        <f t="shared" si="78"/>
        <v>0.72447500712885426</v>
      </c>
      <c r="AI19" s="3">
        <f t="shared" si="78"/>
        <v>0.7244947471798171</v>
      </c>
      <c r="AJ19" s="10"/>
      <c r="AK19" s="10"/>
      <c r="AL19" s="9"/>
      <c r="AM19" s="9"/>
      <c r="AN19" s="9"/>
      <c r="AP19" s="11"/>
      <c r="AQ19" s="12"/>
    </row>
    <row r="20" spans="1:43">
      <c r="A20" s="6"/>
      <c r="D20" s="4" t="s">
        <v>21</v>
      </c>
      <c r="E20" s="1">
        <v>0.13986784140969163</v>
      </c>
      <c r="F20" s="1">
        <v>0.842143906020558</v>
      </c>
      <c r="G20" s="1">
        <v>1.7988252569750368E-2</v>
      </c>
      <c r="H20" s="1">
        <v>8.4095993491966642E-2</v>
      </c>
      <c r="I20" s="1">
        <v>0.87817775066097215</v>
      </c>
      <c r="J20" s="1">
        <v>3.7726255847061213E-2</v>
      </c>
      <c r="K20" s="1">
        <v>2.4524524524524523E-2</v>
      </c>
      <c r="L20" s="1">
        <v>0.88438438438438438</v>
      </c>
      <c r="M20" s="1">
        <v>9.1091091091091092E-2</v>
      </c>
      <c r="O20" s="4"/>
      <c r="P20" s="23"/>
      <c r="Q20" s="23"/>
      <c r="R20" s="23"/>
      <c r="S20" s="23"/>
      <c r="T20" s="23"/>
      <c r="U20" s="9"/>
      <c r="V20" s="18"/>
      <c r="W20" s="18"/>
      <c r="X20" s="18"/>
      <c r="Y20" s="19"/>
      <c r="Z20" s="18"/>
      <c r="AA20" s="18"/>
      <c r="AB20" s="18"/>
      <c r="AC20" s="18"/>
      <c r="AD20" s="18"/>
      <c r="AE20" s="18"/>
      <c r="AF20" s="18"/>
      <c r="AG20" s="18"/>
      <c r="AH20" s="18"/>
      <c r="AI20" s="19"/>
      <c r="AJ20" s="9"/>
      <c r="AK20" s="9"/>
      <c r="AL20" s="9"/>
      <c r="AM20" s="9"/>
      <c r="AN20" s="9"/>
      <c r="AP20" s="11"/>
      <c r="AQ20" s="12"/>
    </row>
    <row r="21" spans="1:43">
      <c r="A21" s="6"/>
      <c r="D21" s="4" t="s">
        <v>50</v>
      </c>
      <c r="E21" s="1">
        <v>0.26499339498018493</v>
      </c>
      <c r="F21" s="1">
        <v>0.7215323645970938</v>
      </c>
      <c r="G21" s="1">
        <v>1.3474240422721268E-2</v>
      </c>
      <c r="H21" s="1">
        <v>0.24452391595887349</v>
      </c>
      <c r="I21" s="1">
        <v>0.72820742065265986</v>
      </c>
      <c r="J21" s="1">
        <v>2.7268663388466695E-2</v>
      </c>
      <c r="K21" s="1">
        <v>0.18867924528301888</v>
      </c>
      <c r="L21" s="1">
        <v>0.71069182389937102</v>
      </c>
      <c r="M21" s="1">
        <v>0.10062893081761007</v>
      </c>
      <c r="O21" s="4"/>
      <c r="P21" s="23"/>
      <c r="Q21" s="23"/>
      <c r="R21" s="23"/>
      <c r="S21" s="23"/>
      <c r="T21" s="23"/>
      <c r="U21" s="9"/>
      <c r="V21" s="18"/>
      <c r="W21" s="18"/>
      <c r="X21" s="18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19"/>
      <c r="AJ21" s="9"/>
      <c r="AK21" s="9"/>
      <c r="AL21" s="9"/>
      <c r="AM21" s="9"/>
      <c r="AN21" s="9"/>
      <c r="AP21" s="11"/>
      <c r="AQ21" s="11"/>
    </row>
    <row r="22" spans="1:43">
      <c r="A22" s="6"/>
      <c r="D22" s="4" t="s">
        <v>51</v>
      </c>
      <c r="E22" s="1">
        <v>0.54809747755451044</v>
      </c>
      <c r="F22" s="1">
        <v>0.43651132962804617</v>
      </c>
      <c r="G22" s="1">
        <v>1.5391192817443352E-2</v>
      </c>
      <c r="H22" s="1">
        <v>0.50643776824034337</v>
      </c>
      <c r="I22" s="1">
        <v>0.46280400572246067</v>
      </c>
      <c r="J22" s="1">
        <v>3.0758226037195996E-2</v>
      </c>
      <c r="K22" s="1">
        <v>0.41121495327102803</v>
      </c>
      <c r="L22" s="1">
        <v>0.49532710280373832</v>
      </c>
      <c r="M22" s="1">
        <v>9.3457943925233641E-2</v>
      </c>
      <c r="O22" s="4"/>
      <c r="P22" s="22"/>
      <c r="Q22" s="22"/>
      <c r="R22" s="22"/>
      <c r="S22" s="22"/>
      <c r="T22" s="22"/>
      <c r="U22" s="10"/>
      <c r="V22" s="17"/>
      <c r="W22" s="17"/>
      <c r="X22" s="17"/>
      <c r="Y22" s="19"/>
      <c r="Z22" s="17"/>
      <c r="AA22" s="17"/>
      <c r="AB22" s="17"/>
      <c r="AC22" s="17"/>
      <c r="AD22" s="17"/>
      <c r="AE22" s="17"/>
      <c r="AF22" s="17"/>
      <c r="AG22" s="17"/>
      <c r="AH22" s="17"/>
      <c r="AI22" s="19"/>
      <c r="AJ22" s="9"/>
      <c r="AK22" s="9"/>
      <c r="AL22" s="9"/>
      <c r="AM22" s="9"/>
      <c r="AN22" s="9"/>
      <c r="AP22" s="11"/>
      <c r="AQ22" s="9"/>
    </row>
    <row r="23" spans="1:43">
      <c r="A23" s="6"/>
      <c r="B23" t="s">
        <v>22</v>
      </c>
      <c r="C23" t="s">
        <v>9</v>
      </c>
      <c r="D23" s="4" t="s">
        <v>10</v>
      </c>
      <c r="E23" s="1">
        <v>0.6316916488222698</v>
      </c>
      <c r="F23" s="1">
        <v>0.28586723768736616</v>
      </c>
      <c r="G23" s="1">
        <v>8.2441113490364024E-2</v>
      </c>
      <c r="H23" s="1">
        <v>0.56009426551453256</v>
      </c>
      <c r="I23" s="1">
        <v>0.27808326787117044</v>
      </c>
      <c r="J23" s="1">
        <v>0.16182246661429694</v>
      </c>
      <c r="K23" s="1">
        <v>0.48909657320872274</v>
      </c>
      <c r="L23" s="1">
        <v>0.22741433021806853</v>
      </c>
      <c r="M23" s="1">
        <v>0.2834890965732087</v>
      </c>
      <c r="O23" s="4" t="s">
        <v>41</v>
      </c>
      <c r="P23" s="23"/>
      <c r="Q23" s="23"/>
      <c r="R23" s="23"/>
      <c r="S23" s="23"/>
      <c r="T23" s="23"/>
      <c r="U23" s="9"/>
      <c r="V23" s="18"/>
      <c r="W23" s="18"/>
      <c r="X23" s="18"/>
      <c r="Y23" s="19"/>
      <c r="Z23" s="18"/>
      <c r="AA23" s="18"/>
      <c r="AB23" s="18"/>
      <c r="AC23" s="18"/>
      <c r="AD23" s="18"/>
      <c r="AE23" s="18"/>
      <c r="AF23" s="18"/>
      <c r="AG23" s="18"/>
      <c r="AH23" s="18"/>
      <c r="AI23" s="19"/>
      <c r="AJ23" s="9"/>
      <c r="AK23" s="9"/>
      <c r="AL23" s="9"/>
      <c r="AM23" s="9"/>
      <c r="AN23" s="9"/>
      <c r="AP23" s="11"/>
      <c r="AQ23" s="9"/>
    </row>
    <row r="24" spans="1:43">
      <c r="A24" s="6"/>
      <c r="D24" s="4" t="s">
        <v>11</v>
      </c>
      <c r="E24" s="1">
        <v>0.49375000000000002</v>
      </c>
      <c r="F24" s="1">
        <v>0.35312500000000002</v>
      </c>
      <c r="G24" s="1">
        <v>0.15312500000000001</v>
      </c>
      <c r="H24" s="1">
        <v>0.32919254658385094</v>
      </c>
      <c r="I24" s="1">
        <v>0.35610766045548653</v>
      </c>
      <c r="J24" s="1">
        <v>0.31469979296066253</v>
      </c>
      <c r="K24" s="1">
        <v>0.25657894736842107</v>
      </c>
      <c r="L24" s="1">
        <v>0.32894736842105265</v>
      </c>
      <c r="M24" s="1">
        <v>0.41447368421052633</v>
      </c>
      <c r="O24" s="4"/>
      <c r="P24" s="22"/>
      <c r="Q24" s="22" t="str">
        <f>E$7</f>
        <v>P(H)</v>
      </c>
      <c r="R24" s="22" t="str">
        <f t="shared" ref="R24" si="79">F$7</f>
        <v>P(S)</v>
      </c>
      <c r="S24" s="22" t="str">
        <f t="shared" ref="S24" si="80">G$7</f>
        <v>P(D)</v>
      </c>
      <c r="T24" s="22"/>
      <c r="W24" s="17"/>
      <c r="X24" s="17"/>
      <c r="Y24" s="17"/>
      <c r="Z24" s="17"/>
      <c r="AA24" s="17"/>
      <c r="AB24" s="17"/>
      <c r="AC24" s="17"/>
      <c r="AD24" s="17"/>
      <c r="AE24" s="18"/>
      <c r="AF24" s="18"/>
      <c r="AG24" s="18"/>
      <c r="AH24" s="18"/>
      <c r="AI24" s="19"/>
      <c r="AJ24" s="9"/>
      <c r="AK24" s="9"/>
      <c r="AL24" s="9"/>
      <c r="AM24" s="9"/>
      <c r="AN24" s="9"/>
      <c r="AP24" s="11"/>
      <c r="AQ24" s="9"/>
    </row>
    <row r="25" spans="1:43">
      <c r="A25" s="6"/>
      <c r="D25" s="4" t="s">
        <v>12</v>
      </c>
      <c r="E25" s="1">
        <v>0.41063122923588041</v>
      </c>
      <c r="F25" s="1">
        <v>0.52823920265780733</v>
      </c>
      <c r="G25" s="1">
        <v>6.1129568106312294E-2</v>
      </c>
      <c r="H25" s="1">
        <v>0.31502496595551521</v>
      </c>
      <c r="I25" s="1">
        <v>0.56150703586019068</v>
      </c>
      <c r="J25" s="1">
        <v>0.12346799818429414</v>
      </c>
      <c r="K25" s="1">
        <v>0.24300699300699299</v>
      </c>
      <c r="L25" s="1">
        <v>0.534965034965035</v>
      </c>
      <c r="M25" s="1">
        <v>0.22202797202797203</v>
      </c>
      <c r="O25" s="4" t="s">
        <v>29</v>
      </c>
      <c r="P25" s="22" t="s">
        <v>32</v>
      </c>
      <c r="Q25" s="23">
        <f>E59</f>
        <v>0.90385706182643222</v>
      </c>
      <c r="R25" s="23">
        <f t="shared" ref="R25:S25" si="81">F59</f>
        <v>8.9619965967101534E-2</v>
      </c>
      <c r="S25" s="23">
        <f t="shared" si="81"/>
        <v>6.5229722064662505E-3</v>
      </c>
      <c r="T25" s="23"/>
      <c r="U25" s="10" t="s">
        <v>33</v>
      </c>
      <c r="V25" s="17">
        <v>70000</v>
      </c>
      <c r="W25" s="17">
        <f>$Q25*V25+$Q26*V26</f>
        <v>74054.308053340443</v>
      </c>
      <c r="X25" s="17">
        <f t="shared" ref="X25" si="82">$Q25*W25+$Q26*W26</f>
        <v>75546.181767068614</v>
      </c>
      <c r="Y25" s="17">
        <f t="shared" ref="Y25" si="83">$Q25*X25+$Q26*X26</f>
        <v>75744.631142597951</v>
      </c>
      <c r="Z25" s="17">
        <f t="shared" ref="Z25" si="84">$Q25*Y25+$Q26*Y26</f>
        <v>75294.231686463638</v>
      </c>
      <c r="AA25" s="17">
        <f t="shared" ref="AA25" si="85">$Q25*Z25+$Q26*Z26</f>
        <v>74522.327334032889</v>
      </c>
      <c r="AB25" s="17">
        <f t="shared" ref="AB25" si="86">$Q25*AA25+$Q26*AA26</f>
        <v>73595.099677318445</v>
      </c>
      <c r="AC25" s="17">
        <f t="shared" ref="AC25" si="87">$Q25*AB25+$Q26*AB26</f>
        <v>72596.856272632445</v>
      </c>
      <c r="AD25" s="17">
        <f t="shared" ref="AD25" si="88">$Q25*AC25+$Q26*AC26</f>
        <v>71570.311699479993</v>
      </c>
      <c r="AE25" s="18"/>
      <c r="AF25" s="18"/>
      <c r="AG25" s="18" t="s">
        <v>37</v>
      </c>
      <c r="AH25" s="18"/>
      <c r="AI25" s="19"/>
      <c r="AJ25" s="9"/>
      <c r="AK25" s="9"/>
      <c r="AL25" s="9"/>
      <c r="AM25" s="9"/>
      <c r="AN25" s="9"/>
      <c r="AP25" s="11"/>
      <c r="AQ25" s="9"/>
    </row>
    <row r="26" spans="1:43">
      <c r="A26" s="6"/>
      <c r="D26" s="4" t="s">
        <v>13</v>
      </c>
      <c r="E26" s="1">
        <v>0.3731958762886598</v>
      </c>
      <c r="F26" s="1">
        <v>0.54329896907216491</v>
      </c>
      <c r="G26" s="1">
        <v>8.3505154639175252E-2</v>
      </c>
      <c r="H26" s="1">
        <v>0.27090909090909093</v>
      </c>
      <c r="I26" s="1">
        <v>0.56787878787878787</v>
      </c>
      <c r="J26" s="1">
        <v>0.16121212121212122</v>
      </c>
      <c r="K26" s="1">
        <v>0.17485265225933203</v>
      </c>
      <c r="L26" s="1">
        <v>0.57563850687622786</v>
      </c>
      <c r="M26" s="1">
        <v>0.24950884086444008</v>
      </c>
      <c r="O26" s="4"/>
      <c r="P26" s="22" t="s">
        <v>31</v>
      </c>
      <c r="Q26" s="23">
        <f>E12</f>
        <v>0.35947712418300654</v>
      </c>
      <c r="R26" s="23">
        <f t="shared" ref="R26:S26" si="89">F12</f>
        <v>0.58942364824717763</v>
      </c>
      <c r="S26" s="23">
        <f t="shared" si="89"/>
        <v>5.1099227569815803E-2</v>
      </c>
      <c r="T26" s="23"/>
      <c r="U26" s="9" t="s">
        <v>34</v>
      </c>
      <c r="V26" s="18">
        <v>30000</v>
      </c>
      <c r="W26" s="17">
        <f>$R25*V25+$R26*V26</f>
        <v>23956.107065112436</v>
      </c>
      <c r="X26" s="17">
        <f t="shared" ref="X26" si="90">$R25*W25+$R26*W26</f>
        <v>20757.040591576184</v>
      </c>
      <c r="Y26" s="17">
        <f t="shared" ref="Y26" si="91">$R25*X25+$R26*X26</f>
        <v>19005.136831210744</v>
      </c>
      <c r="Z26" s="17">
        <f t="shared" ref="Z26" si="92">$R25*Y25+$R26*Y26</f>
        <v>17990.30835167933</v>
      </c>
      <c r="AA26" s="17">
        <f t="shared" ref="AA26" si="93">$R25*Z25+$R26*Z26</f>
        <v>17351.77966299843</v>
      </c>
      <c r="AB26" s="17">
        <f t="shared" ref="AB26" si="94">$R25*AA25+$R26*AA26</f>
        <v>16906.237712010945</v>
      </c>
      <c r="AC26" s="17">
        <f t="shared" ref="AC26" si="95">$R25*AB25+$R26*AB26</f>
        <v>16560.52663877423</v>
      </c>
      <c r="AD26" s="17">
        <f t="shared" ref="AD26" si="96">$R25*AC25+$R26*AC26</f>
        <v>16267.293816792757</v>
      </c>
      <c r="AE26" s="18"/>
      <c r="AF26" s="18"/>
      <c r="AG26" s="18"/>
      <c r="AH26" s="18"/>
      <c r="AI26" s="19"/>
      <c r="AJ26" s="9"/>
      <c r="AK26" s="9"/>
      <c r="AL26" s="9"/>
      <c r="AM26" s="9"/>
      <c r="AN26" s="9"/>
      <c r="AP26" s="11"/>
      <c r="AQ26" s="9"/>
    </row>
    <row r="27" spans="1:43">
      <c r="A27" s="6"/>
      <c r="D27" s="4" t="s">
        <v>14</v>
      </c>
      <c r="E27" s="1">
        <v>0.31070496083550914</v>
      </c>
      <c r="F27" s="1">
        <v>0.58616187989556134</v>
      </c>
      <c r="G27" s="1">
        <v>0.10313315926892951</v>
      </c>
      <c r="H27" s="1">
        <v>0.22946544980443284</v>
      </c>
      <c r="I27" s="1">
        <v>0.60299869621903524</v>
      </c>
      <c r="J27" s="1">
        <v>0.16753585397653195</v>
      </c>
      <c r="K27" s="1">
        <v>0.13403880070546736</v>
      </c>
      <c r="L27" s="1">
        <v>0.62962962962962965</v>
      </c>
      <c r="M27" s="1">
        <v>0.23633156966490299</v>
      </c>
      <c r="O27" s="4"/>
      <c r="P27" s="22"/>
      <c r="Q27" s="23"/>
      <c r="R27" s="23"/>
      <c r="S27" s="23"/>
      <c r="T27" s="23"/>
      <c r="U27" s="9" t="s">
        <v>35</v>
      </c>
      <c r="V27" s="18">
        <v>0</v>
      </c>
      <c r="W27" s="17">
        <f>$S25*V25+$S26*V26</f>
        <v>1989.5848815471118</v>
      </c>
      <c r="X27" s="17">
        <f t="shared" ref="X27" si="97">$S25*W25+$S26*W26</f>
        <v>1707.192759808082</v>
      </c>
      <c r="Y27" s="17">
        <f t="shared" ref="Y27" si="98">$S25*X25+$S26*X26</f>
        <v>1553.4543848360913</v>
      </c>
      <c r="Z27" s="17">
        <f t="shared" ref="Z27" si="99">$S25*Y25+$S26*Y26</f>
        <v>1465.2279356657302</v>
      </c>
      <c r="AA27" s="17">
        <f t="shared" ref="AA27" si="100">$S25*Z25+$S26*Z26</f>
        <v>1410.4330411116528</v>
      </c>
      <c r="AB27" s="17">
        <f t="shared" ref="AB27" si="101">$S25*AA25+$S26*AA26</f>
        <v>1372.7696077019352</v>
      </c>
      <c r="AC27" s="17">
        <f t="shared" ref="AC27" si="102">$S25*AB25+$S26*AB26</f>
        <v>1343.9544779227108</v>
      </c>
      <c r="AD27" s="17">
        <f t="shared" ref="AD27" si="103">$S25*AC25+$S26*AC26</f>
        <v>1319.7773951339277</v>
      </c>
      <c r="AE27" s="18"/>
      <c r="AF27" s="18"/>
      <c r="AG27" s="18"/>
      <c r="AH27" s="18"/>
      <c r="AI27" s="19"/>
      <c r="AJ27" s="9"/>
      <c r="AK27" s="9"/>
      <c r="AL27" s="9"/>
      <c r="AM27" s="9"/>
      <c r="AN27" s="9"/>
      <c r="AP27" s="11"/>
      <c r="AQ27" s="9"/>
    </row>
    <row r="28" spans="1:43">
      <c r="A28" s="6"/>
      <c r="D28" s="4" t="s">
        <v>15</v>
      </c>
      <c r="E28" s="1">
        <v>0.29315068493150687</v>
      </c>
      <c r="F28" s="1">
        <v>0.54794520547945202</v>
      </c>
      <c r="G28" s="1">
        <v>0.15890410958904111</v>
      </c>
      <c r="H28" s="1">
        <v>0.2</v>
      </c>
      <c r="I28" s="1">
        <v>0.51836734693877551</v>
      </c>
      <c r="J28" s="1">
        <v>0.28163265306122448</v>
      </c>
      <c r="K28" s="1">
        <v>0.15079365079365079</v>
      </c>
      <c r="L28" s="1">
        <v>0.45634920634920634</v>
      </c>
      <c r="M28" s="1">
        <v>0.39285714285714285</v>
      </c>
      <c r="O28" s="4"/>
      <c r="P28" s="22" t="s">
        <v>38</v>
      </c>
      <c r="Q28" s="22" t="s">
        <v>39</v>
      </c>
      <c r="R28" s="22" t="s">
        <v>40</v>
      </c>
      <c r="S28" s="23"/>
      <c r="T28" s="23"/>
      <c r="W28" s="17">
        <f>SUM(W25:W27)</f>
        <v>99999.999999999985</v>
      </c>
      <c r="X28" s="17">
        <f t="shared" ref="X28" si="104">SUM(X25:X27)</f>
        <v>98010.415118452875</v>
      </c>
      <c r="Y28" s="17">
        <f t="shared" ref="Y28" si="105">SUM(Y25:Y27)</f>
        <v>96303.22235864478</v>
      </c>
      <c r="Z28" s="17">
        <f t="shared" ref="Z28" si="106">SUM(Z25:Z27)</f>
        <v>94749.767973808688</v>
      </c>
      <c r="AA28" s="17">
        <f t="shared" ref="AA28" si="107">SUM(AA25:AA27)</f>
        <v>93284.540038142964</v>
      </c>
      <c r="AB28" s="17">
        <f t="shared" ref="AB28" si="108">SUM(AB25:AB27)</f>
        <v>91874.106997031326</v>
      </c>
      <c r="AC28" s="17">
        <f t="shared" ref="AC28" si="109">SUM(AC25:AC27)</f>
        <v>90501.33738932939</v>
      </c>
      <c r="AD28" s="17">
        <f t="shared" ref="AD28" si="110">SUM(AD25:AD27)</f>
        <v>89157.382911406676</v>
      </c>
      <c r="AE28" s="18"/>
      <c r="AF28" s="18"/>
      <c r="AG28" s="18"/>
      <c r="AH28" s="18"/>
      <c r="AI28" s="19"/>
      <c r="AJ28" s="9"/>
      <c r="AK28" s="9"/>
      <c r="AL28" s="9"/>
      <c r="AM28" s="9"/>
      <c r="AN28" s="9"/>
      <c r="AP28" s="11"/>
      <c r="AQ28" s="9"/>
    </row>
    <row r="29" spans="1:43">
      <c r="A29" s="6"/>
      <c r="D29" s="4" t="s">
        <v>16</v>
      </c>
      <c r="E29" s="1">
        <v>0.36780650542118432</v>
      </c>
      <c r="F29" s="1">
        <v>0.56630525437864887</v>
      </c>
      <c r="G29" s="1">
        <v>6.58882402001668E-2</v>
      </c>
      <c r="H29" s="1">
        <v>0.30573248407643311</v>
      </c>
      <c r="I29" s="1">
        <v>0.5562632696390658</v>
      </c>
      <c r="J29" s="1">
        <v>0.13800424628450106</v>
      </c>
      <c r="K29" s="1">
        <v>0.19604612850082373</v>
      </c>
      <c r="L29" s="1">
        <v>0.56342668863261947</v>
      </c>
      <c r="M29" s="1">
        <v>0.24052718286655683</v>
      </c>
      <c r="O29" s="4"/>
      <c r="P29" s="23">
        <f>(Q25-R26)/2/R25</f>
        <v>1.7542598358867905</v>
      </c>
      <c r="Q29" s="23">
        <f>P29+SQRT(P29*P29+Q26/R25)</f>
        <v>4.4166939157505025</v>
      </c>
      <c r="R29" s="22">
        <f>Q29/(1+Q29)</f>
        <v>0.8153855441061143</v>
      </c>
      <c r="S29" s="23"/>
      <c r="T29" s="23"/>
      <c r="V29" t="s">
        <v>36</v>
      </c>
      <c r="W29" s="3">
        <f>W25/(W25+W26)</f>
        <v>0.75557590449790779</v>
      </c>
      <c r="X29" s="3">
        <f t="shared" ref="X29:AD29" si="111">X25/(X25+X26)</f>
        <v>0.78446161942251047</v>
      </c>
      <c r="Y29" s="3">
        <f t="shared" si="111"/>
        <v>0.79941758974582133</v>
      </c>
      <c r="Z29" s="3">
        <f t="shared" si="111"/>
        <v>0.80714587492929379</v>
      </c>
      <c r="AA29" s="3">
        <f t="shared" si="111"/>
        <v>0.81113525638339967</v>
      </c>
      <c r="AB29" s="3">
        <f t="shared" si="111"/>
        <v>0.81319350409948432</v>
      </c>
      <c r="AC29" s="3">
        <f t="shared" si="111"/>
        <v>0.81425512842576386</v>
      </c>
      <c r="AD29" s="3">
        <f t="shared" si="111"/>
        <v>0.81480262672029369</v>
      </c>
      <c r="AE29" s="18"/>
      <c r="AF29" s="18"/>
      <c r="AG29" s="18"/>
      <c r="AH29" s="18"/>
      <c r="AI29" s="19"/>
      <c r="AJ29" s="9"/>
      <c r="AK29" s="9"/>
      <c r="AL29" s="9"/>
      <c r="AM29" s="9"/>
      <c r="AN29" s="9"/>
      <c r="AP29" s="11"/>
      <c r="AQ29" s="9"/>
    </row>
    <row r="30" spans="1:43">
      <c r="A30" s="6"/>
      <c r="D30" s="4" t="s">
        <v>17</v>
      </c>
      <c r="E30" s="1">
        <v>0.32328415651058373</v>
      </c>
      <c r="F30" s="1">
        <v>0.59846055163566392</v>
      </c>
      <c r="G30" s="1">
        <v>7.8255291853752407E-2</v>
      </c>
      <c r="H30" s="1">
        <v>0.2498932080307561</v>
      </c>
      <c r="I30" s="1">
        <v>0.62281076463049978</v>
      </c>
      <c r="J30" s="1">
        <v>0.12729602733874412</v>
      </c>
      <c r="K30" s="1">
        <v>0.17770597738287561</v>
      </c>
      <c r="L30" s="1">
        <v>0.58642972536348947</v>
      </c>
      <c r="M30" s="1">
        <v>0.23586429725363489</v>
      </c>
      <c r="O30" s="4"/>
      <c r="P30" s="23"/>
      <c r="Q30" s="23"/>
      <c r="R30" s="23"/>
      <c r="S30" s="23"/>
      <c r="T30" s="23"/>
      <c r="W30" s="17"/>
      <c r="X30" s="17"/>
      <c r="Y30" s="17"/>
      <c r="Z30" s="17"/>
      <c r="AA30" s="17"/>
      <c r="AB30" s="17"/>
      <c r="AC30" s="17"/>
      <c r="AD30" s="17"/>
      <c r="AE30" s="18"/>
      <c r="AF30" s="18"/>
      <c r="AG30" s="18"/>
      <c r="AH30" s="18"/>
      <c r="AI30" s="19"/>
      <c r="AJ30" s="9"/>
      <c r="AK30" s="9"/>
      <c r="AL30" s="9"/>
      <c r="AM30" s="9"/>
      <c r="AN30" s="9"/>
      <c r="AP30" s="11"/>
      <c r="AQ30" s="9"/>
    </row>
    <row r="31" spans="1:43">
      <c r="A31" s="6"/>
      <c r="D31" s="4" t="s">
        <v>18</v>
      </c>
      <c r="E31" s="1">
        <v>0.33806957373836355</v>
      </c>
      <c r="F31" s="1">
        <v>0.60852523272905434</v>
      </c>
      <c r="G31" s="1">
        <v>5.3405193532582065E-2</v>
      </c>
      <c r="H31" s="1">
        <v>0.20680272108843537</v>
      </c>
      <c r="I31" s="1">
        <v>0.69904761904761903</v>
      </c>
      <c r="J31" s="1">
        <v>9.4149659863945578E-2</v>
      </c>
      <c r="K31" s="1">
        <v>7.7424612876935611E-2</v>
      </c>
      <c r="L31" s="1">
        <v>0.7636511817440913</v>
      </c>
      <c r="M31" s="1">
        <v>0.15892420537897312</v>
      </c>
      <c r="O31" s="4"/>
      <c r="P31" s="23"/>
      <c r="Q31" s="23"/>
      <c r="R31" s="23"/>
      <c r="S31" s="23"/>
      <c r="T31" s="23"/>
      <c r="W31" s="17"/>
      <c r="X31" s="17"/>
      <c r="Y31" s="17"/>
      <c r="Z31" s="17"/>
      <c r="AA31" s="17"/>
      <c r="AB31" s="17"/>
      <c r="AC31" s="17"/>
      <c r="AD31" s="17"/>
      <c r="AE31" s="18"/>
      <c r="AF31" s="18"/>
      <c r="AG31" s="18"/>
      <c r="AH31" s="18"/>
      <c r="AI31" s="19"/>
      <c r="AJ31" s="9"/>
      <c r="AK31" s="9"/>
      <c r="AL31" s="9"/>
      <c r="AM31" s="9"/>
      <c r="AN31" s="9"/>
      <c r="AP31" s="11"/>
      <c r="AQ31" s="9"/>
    </row>
    <row r="32" spans="1:43">
      <c r="A32" s="6"/>
      <c r="D32" s="4" t="s">
        <v>19</v>
      </c>
      <c r="E32" s="1">
        <v>0.33534540576794097</v>
      </c>
      <c r="F32" s="1">
        <v>0.58953722334004022</v>
      </c>
      <c r="G32" s="1">
        <v>7.5117370892018781E-2</v>
      </c>
      <c r="H32" s="1">
        <v>0.24312977099236641</v>
      </c>
      <c r="I32" s="1">
        <v>0.63893129770992363</v>
      </c>
      <c r="J32" s="1">
        <v>0.11793893129770992</v>
      </c>
      <c r="K32" s="1">
        <v>0.16570104287369641</v>
      </c>
      <c r="L32" s="1">
        <v>0.64310544611819231</v>
      </c>
      <c r="M32" s="1">
        <v>0.19119351100811124</v>
      </c>
      <c r="O32" s="4" t="s">
        <v>30</v>
      </c>
      <c r="P32" s="22" t="s">
        <v>32</v>
      </c>
      <c r="Q32" s="23">
        <f>E73</f>
        <v>0.90469916556873076</v>
      </c>
      <c r="R32" s="23">
        <f t="shared" ref="R32:S32" si="112">F73</f>
        <v>7.8026643244034549E-2</v>
      </c>
      <c r="S32" s="23">
        <f t="shared" si="112"/>
        <v>1.7274191187234667E-2</v>
      </c>
      <c r="T32" s="23"/>
      <c r="U32" s="9" t="s">
        <v>33</v>
      </c>
      <c r="V32" s="17">
        <v>70000</v>
      </c>
      <c r="W32" s="17">
        <f>$Q32*V32+$Q33*V33</f>
        <v>72650.090414876424</v>
      </c>
      <c r="X32" s="17">
        <f t="shared" ref="X32" si="113">$Q32*W32+$Q33*W33</f>
        <v>72887.2068542466</v>
      </c>
      <c r="Y32" s="17">
        <f t="shared" ref="Y32" si="114">$Q32*X32+$Q33*X33</f>
        <v>71899.617980855241</v>
      </c>
      <c r="Z32" s="17">
        <f t="shared" ref="Z32" si="115">$Q32*Y32+$Q33*Y33</f>
        <v>70307.265790691919</v>
      </c>
      <c r="AA32" s="17">
        <f t="shared" ref="AA32" si="116">$Q32*Z32+$Q33*Z33</f>
        <v>68433.066101975695</v>
      </c>
      <c r="AB32" s="17">
        <f t="shared" ref="AB32" si="117">$Q32*AA32+$Q33*AA33</f>
        <v>66444.715605315461</v>
      </c>
      <c r="AC32" s="17">
        <f t="shared" ref="AC32" si="118">$Q32*AB32+$Q33*AB33</f>
        <v>64428.812986749872</v>
      </c>
      <c r="AD32" s="17">
        <f t="shared" ref="AD32" si="119">$Q32*AC32+$Q33*AC33</f>
        <v>62429.600786744733</v>
      </c>
      <c r="AE32" s="18"/>
      <c r="AF32" s="18"/>
      <c r="AG32" s="18"/>
      <c r="AH32" s="18"/>
      <c r="AI32" s="19"/>
      <c r="AJ32" s="9"/>
      <c r="AK32" s="9"/>
      <c r="AL32" s="9"/>
      <c r="AM32" s="9"/>
      <c r="AN32" s="9"/>
      <c r="AP32" s="11"/>
      <c r="AQ32" s="9"/>
    </row>
    <row r="33" spans="1:43">
      <c r="A33" s="6"/>
      <c r="D33" s="4" t="s">
        <v>20</v>
      </c>
      <c r="E33" s="3">
        <v>0.27112676056338031</v>
      </c>
      <c r="F33" s="3">
        <v>0.68544600938967137</v>
      </c>
      <c r="G33" s="3">
        <v>4.3427230046948359E-2</v>
      </c>
      <c r="H33" s="1">
        <v>0.17624428949266652</v>
      </c>
      <c r="I33" s="1">
        <v>0.74200528973310897</v>
      </c>
      <c r="J33" s="1">
        <v>8.1750420774224578E-2</v>
      </c>
      <c r="K33" s="1">
        <v>7.1428571428571425E-2</v>
      </c>
      <c r="L33" s="1">
        <v>0.77880184331797231</v>
      </c>
      <c r="M33" s="1">
        <v>0.14976958525345621</v>
      </c>
      <c r="O33" s="4"/>
      <c r="P33" s="22" t="s">
        <v>31</v>
      </c>
      <c r="Q33" s="23">
        <f>E27</f>
        <v>0.31070496083550914</v>
      </c>
      <c r="R33" s="23">
        <f t="shared" ref="R33:S33" si="120">F27</f>
        <v>0.58616187989556134</v>
      </c>
      <c r="S33" s="23">
        <f t="shared" si="120"/>
        <v>0.10313315926892951</v>
      </c>
      <c r="T33" s="23"/>
      <c r="U33" s="9" t="s">
        <v>34</v>
      </c>
      <c r="V33" s="18">
        <v>30000</v>
      </c>
      <c r="W33" s="17">
        <f>$R32*V32+$R33*V33</f>
        <v>23046.721423949257</v>
      </c>
      <c r="X33" s="17">
        <f t="shared" ref="X33" si="121">$R32*W32+$R33*W33</f>
        <v>19177.752241739821</v>
      </c>
      <c r="Y33" s="17">
        <f t="shared" ref="Y33" si="122">$R32*X32+$R33*X33</f>
        <v>16928.411392459981</v>
      </c>
      <c r="Z33" s="17">
        <f t="shared" ref="Z33" si="123">$R32*Y32+$R33*Y33</f>
        <v>15532.875287024344</v>
      </c>
      <c r="AA33" s="17">
        <f t="shared" ref="AA33" si="124">$R32*Z32+$R33*Z33</f>
        <v>14590.619323739331</v>
      </c>
      <c r="AB33" s="17">
        <f t="shared" ref="AB33" si="125">$R32*AA32+$R33*AA33</f>
        <v>13892.067286477843</v>
      </c>
      <c r="AC33" s="17">
        <f t="shared" ref="AC33" si="126">$R32*AB32+$R33*AB33</f>
        <v>13327.458396264767</v>
      </c>
      <c r="AD33" s="17">
        <f t="shared" ref="AD33" si="127">$R32*AC32+$R33*AC33</f>
        <v>12839.212073338193</v>
      </c>
      <c r="AE33" s="18"/>
      <c r="AF33" s="18"/>
      <c r="AG33" s="18"/>
      <c r="AH33" s="18"/>
      <c r="AI33" s="19"/>
      <c r="AJ33" s="9"/>
      <c r="AK33" s="9"/>
      <c r="AL33" s="9"/>
      <c r="AM33" s="9"/>
      <c r="AN33" s="9"/>
      <c r="AP33" s="11"/>
      <c r="AQ33" s="9"/>
    </row>
    <row r="34" spans="1:43">
      <c r="A34" s="6"/>
      <c r="D34" s="4" t="s">
        <v>49</v>
      </c>
      <c r="E34" s="1">
        <v>0.24957555178268251</v>
      </c>
      <c r="F34" s="1">
        <v>0.72495755517826821</v>
      </c>
      <c r="G34" s="1">
        <v>2.5466893039049237E-2</v>
      </c>
      <c r="H34" s="1">
        <v>0.25831117021276595</v>
      </c>
      <c r="I34" s="1">
        <v>0.69381648936170215</v>
      </c>
      <c r="J34" s="1">
        <v>4.7872340425531915E-2</v>
      </c>
      <c r="K34" s="1">
        <v>0.20846394984326019</v>
      </c>
      <c r="L34" s="1">
        <v>0.65987460815047017</v>
      </c>
      <c r="M34" s="1">
        <v>0.13166144200626959</v>
      </c>
      <c r="O34" s="4"/>
      <c r="P34" s="22"/>
      <c r="Q34" s="23"/>
      <c r="R34" s="23"/>
      <c r="S34" s="23"/>
      <c r="T34" s="23"/>
      <c r="U34" s="9" t="s">
        <v>35</v>
      </c>
      <c r="V34" s="18">
        <v>0</v>
      </c>
      <c r="W34" s="17">
        <f>$S32*V32+$S33*V33</f>
        <v>4303.188161174312</v>
      </c>
      <c r="X34" s="17">
        <f t="shared" ref="X34" si="128">$S32*W32+$S33*W33</f>
        <v>3631.852742839269</v>
      </c>
      <c r="Y34" s="17">
        <f t="shared" ref="Y34" si="129">$S32*X32+$S33*X33</f>
        <v>3236.9297226711997</v>
      </c>
      <c r="Z34" s="17">
        <f t="shared" ref="Z34" si="130">$S32*Y32+$S33*Y33</f>
        <v>2987.8882955989648</v>
      </c>
      <c r="AA34" s="17">
        <f t="shared" ref="AA34" si="131">$S32*Z32+$S33*Z33</f>
        <v>2816.4556520012366</v>
      </c>
      <c r="AB34" s="17">
        <f t="shared" ref="AB34" si="132">$S32*AA32+$S33*AA33</f>
        <v>2686.9025339217251</v>
      </c>
      <c r="AC34" s="17">
        <f t="shared" ref="AC34" si="133">$S32*AB32+$S33*AB33</f>
        <v>2580.5115087786589</v>
      </c>
      <c r="AD34" s="17">
        <f t="shared" ref="AD34" si="134">$S32*AC32+$S33*AC33</f>
        <v>2487.4585229317108</v>
      </c>
      <c r="AE34" s="18"/>
      <c r="AF34" s="18"/>
      <c r="AG34" s="18"/>
      <c r="AH34" s="18"/>
      <c r="AI34" s="19"/>
      <c r="AJ34" s="10"/>
      <c r="AK34" s="9"/>
      <c r="AL34" s="9"/>
      <c r="AM34" s="10"/>
      <c r="AN34" s="9"/>
      <c r="AP34" s="11"/>
      <c r="AQ34" s="9"/>
    </row>
    <row r="35" spans="1:43">
      <c r="A35" s="6"/>
      <c r="D35" s="4" t="s">
        <v>21</v>
      </c>
      <c r="E35" s="1">
        <v>0.20769042370805779</v>
      </c>
      <c r="F35" s="1">
        <v>0.75606171932402644</v>
      </c>
      <c r="G35" s="1">
        <v>3.6247856967915749E-2</v>
      </c>
      <c r="H35" s="1">
        <v>0.14171801377310619</v>
      </c>
      <c r="I35" s="1">
        <v>0.7857919536063791</v>
      </c>
      <c r="J35" s="1">
        <v>7.2490032620514677E-2</v>
      </c>
      <c r="K35" s="1">
        <v>7.7826725403817909E-2</v>
      </c>
      <c r="L35" s="1">
        <v>0.7687224669603524</v>
      </c>
      <c r="M35" s="1">
        <v>0.15345080763582966</v>
      </c>
      <c r="O35" s="4"/>
      <c r="P35" s="22" t="s">
        <v>38</v>
      </c>
      <c r="Q35" s="22" t="s">
        <v>39</v>
      </c>
      <c r="R35" s="22" t="s">
        <v>40</v>
      </c>
      <c r="S35" s="23"/>
      <c r="T35" s="23"/>
      <c r="U35" s="9"/>
      <c r="V35" s="18"/>
      <c r="W35" s="17">
        <f>SUM(W32:W34)</f>
        <v>100000</v>
      </c>
      <c r="X35" s="17">
        <f t="shared" ref="X35" si="135">SUM(X32:X34)</f>
        <v>95696.811838825684</v>
      </c>
      <c r="Y35" s="17">
        <f t="shared" ref="Y35" si="136">SUM(Y32:Y34)</f>
        <v>92064.959095986414</v>
      </c>
      <c r="Z35" s="17">
        <f t="shared" ref="Z35" si="137">SUM(Z32:Z34)</f>
        <v>88828.029373315236</v>
      </c>
      <c r="AA35" s="17">
        <f t="shared" ref="AA35" si="138">SUM(AA32:AA34)</f>
        <v>85840.141077716267</v>
      </c>
      <c r="AB35" s="17">
        <f t="shared" ref="AB35" si="139">SUM(AB32:AB34)</f>
        <v>83023.685425715026</v>
      </c>
      <c r="AC35" s="17">
        <f t="shared" ref="AC35" si="140">SUM(AC32:AC34)</f>
        <v>80336.782891793293</v>
      </c>
      <c r="AD35" s="17">
        <f t="shared" ref="AD35" si="141">SUM(AD32:AD34)</f>
        <v>77756.271383014639</v>
      </c>
      <c r="AE35" s="18"/>
      <c r="AF35" s="18"/>
      <c r="AG35" s="18"/>
      <c r="AH35" s="18"/>
      <c r="AI35" s="19"/>
      <c r="AJ35" s="9"/>
      <c r="AK35" s="9"/>
      <c r="AL35" s="9"/>
      <c r="AM35" s="9"/>
      <c r="AN35" s="9"/>
      <c r="AP35" s="9"/>
      <c r="AQ35" s="9"/>
    </row>
    <row r="36" spans="1:43">
      <c r="A36" s="6"/>
      <c r="D36" s="4" t="s">
        <v>50</v>
      </c>
      <c r="E36" s="1">
        <v>0.24150397686189443</v>
      </c>
      <c r="F36" s="1">
        <v>0.73608098336948657</v>
      </c>
      <c r="G36" s="1">
        <v>2.2415039768618944E-2</v>
      </c>
      <c r="H36" s="1">
        <v>0.22955974842767296</v>
      </c>
      <c r="I36" s="1">
        <v>0.71855345911949686</v>
      </c>
      <c r="J36" s="1">
        <v>5.1886792452830191E-2</v>
      </c>
      <c r="K36" s="1">
        <v>0.22123893805309736</v>
      </c>
      <c r="L36" s="1">
        <v>0.67256637168141598</v>
      </c>
      <c r="M36" s="1">
        <v>0.10619469026548672</v>
      </c>
      <c r="O36" s="4"/>
      <c r="P36">
        <f>(Q32-R33)/2/R32</f>
        <v>2.0412084413071483</v>
      </c>
      <c r="Q36">
        <f>P36+SQRT(P36*P36+Q33/R32)</f>
        <v>4.8957782250632373</v>
      </c>
      <c r="R36" s="4">
        <f>Q36/(1+Q36)</f>
        <v>0.83038710721021491</v>
      </c>
      <c r="S36" s="9"/>
      <c r="T36" s="9"/>
      <c r="U36" s="9"/>
      <c r="V36" s="18" t="s">
        <v>36</v>
      </c>
      <c r="W36" s="3">
        <f>W32/(W32+W33)</f>
        <v>0.75916939152826779</v>
      </c>
      <c r="X36" s="3">
        <f t="shared" ref="X36:AD36" si="142">X32/(X32+X33)</f>
        <v>0.7916932519163431</v>
      </c>
      <c r="Y36" s="3">
        <f t="shared" si="142"/>
        <v>0.80942489086057068</v>
      </c>
      <c r="Z36" s="3">
        <f t="shared" si="142"/>
        <v>0.8190488145521394</v>
      </c>
      <c r="AA36" s="3">
        <f t="shared" si="142"/>
        <v>0.8242595561865993</v>
      </c>
      <c r="AB36" s="3">
        <f t="shared" si="142"/>
        <v>0.82707712723337135</v>
      </c>
      <c r="AC36" s="3">
        <f t="shared" si="142"/>
        <v>0.82859956940815882</v>
      </c>
      <c r="AD36" s="3">
        <f t="shared" si="142"/>
        <v>0.82942188689484209</v>
      </c>
      <c r="AE36" s="20"/>
      <c r="AF36" s="20"/>
      <c r="AG36" s="20"/>
      <c r="AH36" s="20"/>
      <c r="AI36" s="18"/>
      <c r="AJ36" s="9"/>
      <c r="AK36" s="9"/>
      <c r="AL36" s="9"/>
      <c r="AM36" s="9"/>
    </row>
    <row r="37" spans="1:43">
      <c r="A37" s="6"/>
      <c r="D37" s="4" t="s">
        <v>51</v>
      </c>
      <c r="E37" s="1">
        <v>0.5901033973412112</v>
      </c>
      <c r="F37" s="1">
        <v>0.38404726735598227</v>
      </c>
      <c r="G37" s="1">
        <v>2.58493353028065E-2</v>
      </c>
      <c r="H37" s="1">
        <v>0.52642487046632125</v>
      </c>
      <c r="I37" s="1">
        <v>0.39067357512953366</v>
      </c>
      <c r="J37" s="1">
        <v>8.2901554404145081E-2</v>
      </c>
      <c r="K37" s="1">
        <v>0.44565217391304346</v>
      </c>
      <c r="L37" s="1">
        <v>0.45108695652173914</v>
      </c>
      <c r="M37" s="1">
        <v>0.10326086956521739</v>
      </c>
      <c r="P37" s="9"/>
      <c r="Q37" s="9"/>
      <c r="R37" s="9"/>
      <c r="S37" s="9"/>
      <c r="T37" s="9"/>
      <c r="U37" s="9"/>
      <c r="V37" s="18"/>
      <c r="W37" s="18"/>
      <c r="X37" s="18"/>
      <c r="Y37" s="19"/>
      <c r="Z37" s="17"/>
      <c r="AA37" s="17"/>
      <c r="AB37" s="17"/>
      <c r="AC37" s="17"/>
      <c r="AD37" s="17"/>
      <c r="AE37" s="17"/>
      <c r="AF37" s="17"/>
      <c r="AG37" s="17"/>
      <c r="AH37" s="17"/>
      <c r="AI37" s="18"/>
      <c r="AJ37" s="9"/>
      <c r="AK37" s="9"/>
      <c r="AL37" s="9"/>
      <c r="AM37" s="9"/>
    </row>
    <row r="38" spans="1:43">
      <c r="A38" t="s">
        <v>23</v>
      </c>
      <c r="D38" s="4"/>
      <c r="P38" s="9"/>
      <c r="Q38" s="9"/>
      <c r="R38" s="9"/>
      <c r="S38" s="9"/>
      <c r="T38" s="9"/>
      <c r="U38" s="9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9"/>
      <c r="AK38" s="9"/>
      <c r="AL38" s="9"/>
      <c r="AM38" s="9"/>
    </row>
    <row r="39" spans="1:43">
      <c r="D39" s="4"/>
      <c r="P39" s="9"/>
      <c r="Q39" s="9"/>
      <c r="R39" s="9"/>
      <c r="S39" s="9"/>
      <c r="T39" s="9"/>
      <c r="U39" s="9"/>
      <c r="V39" s="18"/>
      <c r="W39" s="18"/>
      <c r="X39" s="18"/>
      <c r="Y39" s="17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9"/>
      <c r="AK39" s="9"/>
      <c r="AL39" s="9"/>
      <c r="AM39" s="9"/>
    </row>
    <row r="40" spans="1:43">
      <c r="V40" s="18"/>
      <c r="W40" s="18"/>
      <c r="X40" s="18"/>
      <c r="Y40" s="17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43"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43"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43"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43"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43"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43"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43"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43"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>
      <c r="D51" t="s">
        <v>26</v>
      </c>
      <c r="M51">
        <v>4</v>
      </c>
      <c r="P51" s="4"/>
      <c r="Q51" s="4"/>
      <c r="R51" s="4"/>
      <c r="S51" s="4"/>
      <c r="T51" s="4" t="s">
        <v>62</v>
      </c>
      <c r="U51" s="4"/>
      <c r="V51" s="17"/>
      <c r="W51" s="17"/>
      <c r="X51" s="17"/>
      <c r="Y51" s="18"/>
      <c r="Z51" s="18"/>
      <c r="AA51" s="17"/>
      <c r="AB51" s="17"/>
      <c r="AC51" s="17"/>
      <c r="AD51" s="17"/>
      <c r="AE51" s="17"/>
      <c r="AF51" s="17"/>
      <c r="AG51" s="17"/>
      <c r="AH51" s="17"/>
      <c r="AI51" s="18"/>
    </row>
    <row r="52" spans="1:35">
      <c r="A52" t="s">
        <v>25</v>
      </c>
      <c r="D52" s="3"/>
      <c r="E52" s="3"/>
      <c r="F52" s="3"/>
      <c r="G52" s="3"/>
      <c r="H52" s="3"/>
      <c r="I52" s="3"/>
      <c r="J52" s="3"/>
      <c r="K52" s="3"/>
      <c r="L52" s="3"/>
      <c r="M52" s="3"/>
      <c r="P52" s="4"/>
      <c r="Q52" s="4"/>
      <c r="R52" s="4"/>
      <c r="S52" s="4"/>
      <c r="T52" s="4"/>
      <c r="U52" s="4"/>
      <c r="V52" s="17"/>
      <c r="W52" s="17"/>
      <c r="X52" s="17"/>
      <c r="Y52" s="18"/>
      <c r="Z52" s="17"/>
      <c r="AA52" s="17"/>
      <c r="AB52" s="17"/>
      <c r="AC52" s="17"/>
      <c r="AD52" s="17"/>
      <c r="AE52" s="17"/>
      <c r="AF52" s="17"/>
      <c r="AG52" s="18"/>
      <c r="AH52" s="18"/>
      <c r="AI52" s="18"/>
    </row>
    <row r="53" spans="1:35">
      <c r="A53" t="s">
        <v>1</v>
      </c>
      <c r="B53" t="s">
        <v>1</v>
      </c>
      <c r="C53" t="s">
        <v>1</v>
      </c>
      <c r="D53" s="3" t="s">
        <v>1</v>
      </c>
      <c r="E53" s="3" t="s">
        <v>2</v>
      </c>
      <c r="F53" s="3"/>
      <c r="G53" s="3"/>
      <c r="H53" s="3" t="s">
        <v>3</v>
      </c>
      <c r="I53" s="3"/>
      <c r="J53" s="3"/>
      <c r="K53" s="3" t="s">
        <v>4</v>
      </c>
      <c r="L53" s="3"/>
      <c r="M53" s="3"/>
      <c r="P53" s="4"/>
      <c r="Q53" s="4"/>
      <c r="R53" s="4"/>
      <c r="S53" t="s">
        <v>63</v>
      </c>
      <c r="AA53" s="17"/>
      <c r="AB53" s="17"/>
      <c r="AC53" s="17"/>
      <c r="AD53" s="17"/>
      <c r="AE53" s="17"/>
      <c r="AF53" s="17"/>
      <c r="AG53" s="17"/>
      <c r="AH53" s="17"/>
      <c r="AI53" s="18"/>
    </row>
    <row r="54" spans="1:35">
      <c r="D54" s="3"/>
      <c r="E54" s="3" t="s">
        <v>5</v>
      </c>
      <c r="F54" s="3" t="s">
        <v>6</v>
      </c>
      <c r="G54" s="3" t="s">
        <v>7</v>
      </c>
      <c r="H54" s="3" t="s">
        <v>5</v>
      </c>
      <c r="I54" s="3" t="s">
        <v>6</v>
      </c>
      <c r="J54" s="3" t="s">
        <v>7</v>
      </c>
      <c r="K54" s="3" t="s">
        <v>5</v>
      </c>
      <c r="L54" s="3" t="s">
        <v>6</v>
      </c>
      <c r="M54" s="3" t="s">
        <v>7</v>
      </c>
      <c r="P54" s="4"/>
      <c r="Q54" s="4"/>
      <c r="R54" s="4"/>
      <c r="S54" s="4" t="s">
        <v>64</v>
      </c>
      <c r="T54" s="4"/>
      <c r="U54" s="4"/>
      <c r="V54" s="4"/>
      <c r="W54" s="4"/>
      <c r="X54" s="4"/>
      <c r="Y54" s="4"/>
      <c r="Z54" s="4"/>
      <c r="AA54" s="17"/>
      <c r="AB54" s="17"/>
      <c r="AC54" s="17"/>
      <c r="AD54" s="17"/>
      <c r="AE54" s="17"/>
      <c r="AF54" s="17"/>
      <c r="AG54" s="17"/>
      <c r="AH54" s="17"/>
      <c r="AI54" s="18"/>
    </row>
    <row r="55" spans="1:35">
      <c r="A55" t="s">
        <v>48</v>
      </c>
      <c r="B55" t="s">
        <v>8</v>
      </c>
      <c r="C55" t="s">
        <v>9</v>
      </c>
      <c r="D55" s="3" t="s">
        <v>10</v>
      </c>
      <c r="E55" s="1">
        <v>0.91700169748950233</v>
      </c>
      <c r="F55" s="1">
        <v>7.5136245867953186E-2</v>
      </c>
      <c r="G55" s="1">
        <v>7.8620566425444474E-3</v>
      </c>
      <c r="H55" s="1">
        <v>0.87647759552826898</v>
      </c>
      <c r="I55" s="1">
        <v>0.1024466232933199</v>
      </c>
      <c r="J55" s="1">
        <v>2.1075781178411069E-2</v>
      </c>
      <c r="K55" s="1">
        <v>0.80420711974110037</v>
      </c>
      <c r="L55" s="1">
        <v>0.12998921251348436</v>
      </c>
      <c r="M55" s="1">
        <v>6.5803667745415323E-2</v>
      </c>
      <c r="O55" s="4"/>
      <c r="P55" s="1"/>
      <c r="Q55" s="1"/>
      <c r="R55" s="1"/>
      <c r="S55" s="4" t="s">
        <v>1</v>
      </c>
      <c r="T55" s="4"/>
      <c r="U55" s="4" t="s">
        <v>48</v>
      </c>
      <c r="V55" s="4"/>
      <c r="W55" s="4"/>
      <c r="X55" s="4"/>
      <c r="Y55" s="4"/>
      <c r="Z55" s="4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>
      <c r="A56" s="6"/>
      <c r="D56" s="3" t="s">
        <v>11</v>
      </c>
      <c r="E56" s="1">
        <v>0.94670819275023788</v>
      </c>
      <c r="F56" s="1">
        <v>4.4727052513193186E-2</v>
      </c>
      <c r="G56" s="1">
        <v>8.5647547365689074E-3</v>
      </c>
      <c r="H56" s="1">
        <v>0.92066259808195294</v>
      </c>
      <c r="I56" s="1">
        <v>5.7890148212728858E-2</v>
      </c>
      <c r="J56" s="1">
        <v>2.144725370531822E-2</v>
      </c>
      <c r="K56" s="1">
        <v>0.85794871794871796</v>
      </c>
      <c r="L56" s="1">
        <v>8.1538461538461532E-2</v>
      </c>
      <c r="M56" s="1">
        <v>6.051282051282051E-2</v>
      </c>
      <c r="O56" s="4"/>
      <c r="P56" s="1"/>
      <c r="Q56" s="1"/>
      <c r="R56" s="1"/>
      <c r="S56" s="4"/>
      <c r="T56" s="4"/>
      <c r="U56" s="4" t="s">
        <v>8</v>
      </c>
      <c r="V56" s="4"/>
      <c r="W56" s="4"/>
      <c r="X56" s="4" t="s">
        <v>22</v>
      </c>
      <c r="Y56" s="4"/>
      <c r="Z56" s="4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>
      <c r="A57" s="6"/>
      <c r="D57" s="3" t="s">
        <v>12</v>
      </c>
      <c r="E57" s="1">
        <v>0.84872319793125739</v>
      </c>
      <c r="F57" s="1">
        <v>0.14459648744747333</v>
      </c>
      <c r="G57" s="1">
        <v>6.6803146212692597E-3</v>
      </c>
      <c r="H57" s="1">
        <v>0.80412252418240437</v>
      </c>
      <c r="I57" s="1">
        <v>0.17814371257485029</v>
      </c>
      <c r="J57" s="1">
        <v>1.7733763242745278E-2</v>
      </c>
      <c r="K57" s="1">
        <v>0.69738863287250386</v>
      </c>
      <c r="L57" s="1">
        <v>0.26574500768049153</v>
      </c>
      <c r="M57" s="1">
        <v>3.6866359447004608E-2</v>
      </c>
      <c r="O57" s="4"/>
      <c r="P57" s="1"/>
      <c r="Q57" s="1"/>
      <c r="R57" s="1"/>
      <c r="S57" s="36"/>
      <c r="T57" s="36"/>
      <c r="U57" s="4" t="s">
        <v>66</v>
      </c>
      <c r="V57" s="4" t="s">
        <v>67</v>
      </c>
      <c r="W57" s="4" t="s">
        <v>68</v>
      </c>
      <c r="X57" s="4" t="s">
        <v>66</v>
      </c>
      <c r="Y57" s="4" t="s">
        <v>67</v>
      </c>
      <c r="Z57" s="4" t="s">
        <v>68</v>
      </c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>
      <c r="A58" s="6"/>
      <c r="D58" s="3" t="s">
        <v>13</v>
      </c>
      <c r="E58" s="1">
        <v>0.88272986167615952</v>
      </c>
      <c r="F58" s="1">
        <v>0.10994711147274207</v>
      </c>
      <c r="G58" s="1">
        <v>7.3230268510984537E-3</v>
      </c>
      <c r="H58" s="1">
        <v>0.8435900228733253</v>
      </c>
      <c r="I58" s="1">
        <v>0.13963620520640452</v>
      </c>
      <c r="J58" s="1">
        <v>1.6773771920270124E-2</v>
      </c>
      <c r="K58" s="1">
        <v>0.76851851851851849</v>
      </c>
      <c r="L58" s="1">
        <v>0.19230769230769232</v>
      </c>
      <c r="M58" s="1">
        <v>3.9173789173789171E-2</v>
      </c>
      <c r="O58" s="4"/>
      <c r="P58" s="1"/>
      <c r="Q58" s="1"/>
      <c r="R58" s="1"/>
      <c r="S58" s="4" t="s">
        <v>65</v>
      </c>
      <c r="T58" s="4"/>
      <c r="U58">
        <v>12261</v>
      </c>
      <c r="V58">
        <v>12433</v>
      </c>
      <c r="W58">
        <v>2183</v>
      </c>
      <c r="X58">
        <v>7801</v>
      </c>
      <c r="Y58">
        <v>8867</v>
      </c>
      <c r="Z58">
        <v>1752</v>
      </c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>
      <c r="A59" s="6"/>
      <c r="D59" s="3" t="s">
        <v>14</v>
      </c>
      <c r="E59" s="1">
        <v>0.90385706182643222</v>
      </c>
      <c r="F59" s="1">
        <v>8.9619965967101534E-2</v>
      </c>
      <c r="G59" s="1">
        <v>6.5229722064662505E-3</v>
      </c>
      <c r="H59" s="1">
        <v>0.84562552831783599</v>
      </c>
      <c r="I59" s="1">
        <v>0.13820794590025359</v>
      </c>
      <c r="J59" s="1">
        <v>1.6166525781910399E-2</v>
      </c>
      <c r="K59" s="1">
        <v>0.72190784155214227</v>
      </c>
      <c r="L59" s="1">
        <v>0.23848019401778497</v>
      </c>
      <c r="M59" s="1">
        <v>3.9611964430072755E-2</v>
      </c>
      <c r="O59" s="4"/>
      <c r="P59" s="1"/>
      <c r="Q59" s="1"/>
      <c r="R59" s="1"/>
      <c r="S59" s="4" t="s">
        <v>69</v>
      </c>
      <c r="T59" s="4"/>
      <c r="U59" s="18">
        <v>70.998531930511376</v>
      </c>
      <c r="V59" s="18">
        <v>78.561087428617384</v>
      </c>
      <c r="W59" s="18">
        <v>87.502977553825005</v>
      </c>
      <c r="X59" s="18">
        <v>71.12870144853224</v>
      </c>
      <c r="Y59" s="18">
        <v>78.627833540092482</v>
      </c>
      <c r="Z59" s="18">
        <v>87.654109589041099</v>
      </c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35">
      <c r="A60" s="6"/>
      <c r="D60" s="3" t="s">
        <v>15</v>
      </c>
      <c r="E60" s="1">
        <v>0.95558244037331486</v>
      </c>
      <c r="F60" s="1">
        <v>3.6294503975112337E-2</v>
      </c>
      <c r="G60" s="1">
        <v>8.1230556515727616E-3</v>
      </c>
      <c r="H60" s="1">
        <v>0.92247171145686002</v>
      </c>
      <c r="I60" s="1">
        <v>5.7637906647807637E-2</v>
      </c>
      <c r="J60" s="1">
        <v>1.989038189533239E-2</v>
      </c>
      <c r="K60" s="1">
        <v>0.84978070175438591</v>
      </c>
      <c r="L60" s="1">
        <v>0.10526315789473684</v>
      </c>
      <c r="M60" s="1">
        <v>4.4956140350877194E-2</v>
      </c>
      <c r="O60" s="4"/>
      <c r="P60" s="1"/>
      <c r="Q60" s="1"/>
      <c r="R60" s="1"/>
      <c r="S60" s="4" t="s">
        <v>70</v>
      </c>
      <c r="T60" s="4"/>
      <c r="U60" s="17">
        <v>91.289454367506735</v>
      </c>
      <c r="V60" s="17">
        <v>87.774471165446798</v>
      </c>
      <c r="W60" s="17">
        <v>84.92899679340357</v>
      </c>
      <c r="X60" s="18">
        <v>88.027176003076534</v>
      </c>
      <c r="Y60" s="18">
        <v>85.643396864779518</v>
      </c>
      <c r="Z60" s="18">
        <v>81.678082191780817</v>
      </c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35">
      <c r="A61" s="6"/>
      <c r="D61" s="3" t="s">
        <v>16</v>
      </c>
      <c r="E61" s="1">
        <v>0.82641737032569362</v>
      </c>
      <c r="F61" s="1">
        <v>0.16731001206272617</v>
      </c>
      <c r="G61" s="1">
        <v>6.2726176115802173E-3</v>
      </c>
      <c r="H61" s="1">
        <v>0.77030421434552054</v>
      </c>
      <c r="I61" s="1">
        <v>0.21392687691878315</v>
      </c>
      <c r="J61" s="1">
        <v>1.5768908735696342E-2</v>
      </c>
      <c r="K61" s="1">
        <v>0.66376496191512513</v>
      </c>
      <c r="L61" s="1">
        <v>0.30359085963003263</v>
      </c>
      <c r="M61" s="1">
        <v>3.2644178454842222E-2</v>
      </c>
      <c r="O61" s="4"/>
      <c r="P61" s="1"/>
      <c r="Q61" s="1"/>
      <c r="R61" s="1"/>
      <c r="S61" s="4" t="s">
        <v>71</v>
      </c>
      <c r="T61" s="4"/>
      <c r="U61" s="18">
        <v>94.274528994372403</v>
      </c>
      <c r="V61" s="18">
        <v>92.254484034424522</v>
      </c>
      <c r="W61" s="18">
        <v>89.326614750343566</v>
      </c>
      <c r="X61" s="18">
        <v>95.897961799769263</v>
      </c>
      <c r="Y61" s="18">
        <v>94.552836359535362</v>
      </c>
      <c r="Z61" s="18">
        <v>91.324200913242009</v>
      </c>
      <c r="AA61" s="18"/>
      <c r="AB61" s="18"/>
      <c r="AC61" s="18"/>
      <c r="AD61" s="18"/>
      <c r="AE61" s="18"/>
      <c r="AF61" s="18"/>
      <c r="AG61" s="18"/>
      <c r="AH61" s="18"/>
      <c r="AI61" s="18"/>
    </row>
    <row r="62" spans="1:35">
      <c r="A62" s="6"/>
      <c r="D62" s="3" t="s">
        <v>17</v>
      </c>
      <c r="E62" s="1">
        <v>0.90176634645181286</v>
      </c>
      <c r="F62" s="1">
        <v>9.3378783183555414E-2</v>
      </c>
      <c r="G62" s="1">
        <v>4.8548703646317526E-3</v>
      </c>
      <c r="H62" s="1">
        <v>0.8461276402452873</v>
      </c>
      <c r="I62" s="1">
        <v>0.1396774926186691</v>
      </c>
      <c r="J62" s="1">
        <v>1.4194867136043607E-2</v>
      </c>
      <c r="K62" s="1">
        <v>0.73036253776435045</v>
      </c>
      <c r="L62" s="1">
        <v>0.22809667673716011</v>
      </c>
      <c r="M62" s="1">
        <v>4.1540785498489427E-2</v>
      </c>
      <c r="O62" s="4"/>
      <c r="P62" s="1"/>
      <c r="Q62" s="1"/>
      <c r="R62" s="1"/>
      <c r="S62" s="4" t="s">
        <v>72</v>
      </c>
      <c r="T62" s="4"/>
      <c r="U62" s="18">
        <v>75.695294021694806</v>
      </c>
      <c r="V62" s="18">
        <v>69.84637657846055</v>
      </c>
      <c r="W62" s="18">
        <v>59.642693540998629</v>
      </c>
      <c r="X62" s="18">
        <v>80.707601589539806</v>
      </c>
      <c r="Y62" s="18">
        <v>75.155069358294796</v>
      </c>
      <c r="Z62" s="18">
        <v>67.351598173515981</v>
      </c>
      <c r="AA62" s="18"/>
      <c r="AB62" s="18"/>
      <c r="AC62" s="18"/>
      <c r="AD62" s="18"/>
      <c r="AE62" s="18"/>
      <c r="AF62" s="18"/>
      <c r="AG62" s="18"/>
      <c r="AH62" s="18"/>
      <c r="AI62" s="18"/>
    </row>
    <row r="63" spans="1:35">
      <c r="A63" s="6"/>
      <c r="D63" s="3" t="s">
        <v>18</v>
      </c>
      <c r="E63" s="1">
        <v>0.82616964625332823</v>
      </c>
      <c r="F63" s="1">
        <v>0.1701534170153417</v>
      </c>
      <c r="G63" s="1">
        <v>3.6769367313300369E-3</v>
      </c>
      <c r="H63" s="1">
        <v>0.71668472372697722</v>
      </c>
      <c r="I63" s="1">
        <v>0.2724810400866739</v>
      </c>
      <c r="J63" s="1">
        <v>1.0834236186348862E-2</v>
      </c>
      <c r="K63" s="1">
        <v>0.53658536585365857</v>
      </c>
      <c r="L63" s="1">
        <v>0.45257452574525747</v>
      </c>
      <c r="M63" s="1">
        <v>1.0840108401084011E-2</v>
      </c>
      <c r="O63" s="4"/>
      <c r="P63" s="1"/>
      <c r="Q63" s="1"/>
      <c r="R63" s="1"/>
      <c r="S63" s="4" t="s">
        <v>73</v>
      </c>
      <c r="T63" s="4"/>
      <c r="U63" s="18">
        <v>80.189217845200233</v>
      </c>
      <c r="V63" s="18">
        <v>73.843802782916427</v>
      </c>
      <c r="W63" s="18">
        <v>64.315162620247364</v>
      </c>
      <c r="X63" s="18">
        <v>87.565696705550565</v>
      </c>
      <c r="Y63" s="18">
        <v>81.391677004623887</v>
      </c>
      <c r="Z63" s="18">
        <v>70.947488584474883</v>
      </c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>
      <c r="A64" s="6"/>
      <c r="D64" s="3" t="s">
        <v>19</v>
      </c>
      <c r="E64" s="1">
        <v>0.84781374219193639</v>
      </c>
      <c r="F64" s="1">
        <v>0.14707552526973311</v>
      </c>
      <c r="G64" s="1">
        <v>5.1107325383304937E-3</v>
      </c>
      <c r="H64" s="1">
        <v>0.77199232666483963</v>
      </c>
      <c r="I64" s="1">
        <v>0.21129076459303919</v>
      </c>
      <c r="J64" s="1">
        <v>1.6716908742121128E-2</v>
      </c>
      <c r="K64" s="1">
        <v>0.60602549246813442</v>
      </c>
      <c r="L64" s="1">
        <v>0.34878331402085749</v>
      </c>
      <c r="M64" s="1">
        <v>4.5191193511008108E-2</v>
      </c>
      <c r="O64" s="4"/>
      <c r="P64" s="1"/>
      <c r="Q64" s="1"/>
      <c r="R64" s="1"/>
      <c r="S64" s="4" t="s">
        <v>74</v>
      </c>
      <c r="T64" s="4"/>
      <c r="U64" s="18">
        <v>86.273550281379983</v>
      </c>
      <c r="V64" s="18">
        <v>76.120003217244431</v>
      </c>
      <c r="W64" s="18">
        <v>56.665139715987173</v>
      </c>
      <c r="X64" s="18">
        <v>90.18074605819767</v>
      </c>
      <c r="Y64" s="18">
        <v>82.699898500056392</v>
      </c>
      <c r="Z64" s="18">
        <v>67.636986301369859</v>
      </c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>
      <c r="A65" s="6"/>
      <c r="D65" s="3" t="s">
        <v>20</v>
      </c>
      <c r="E65" s="3">
        <v>0.86385084589711125</v>
      </c>
      <c r="F65" s="3">
        <v>0.12889860743468753</v>
      </c>
      <c r="G65" s="3">
        <v>7.2505466682011742E-3</v>
      </c>
      <c r="H65" s="1">
        <v>0.80594817432273258</v>
      </c>
      <c r="I65" s="1">
        <v>0.17991755005889282</v>
      </c>
      <c r="J65" s="1">
        <v>1.4134275618374558E-2</v>
      </c>
      <c r="K65" s="1">
        <v>0.66611295681063121</v>
      </c>
      <c r="L65" s="1">
        <v>0.29900332225913623</v>
      </c>
      <c r="M65" s="1">
        <v>3.4883720930232558E-2</v>
      </c>
      <c r="O65" s="4"/>
      <c r="P65" s="1">
        <v>0.7</v>
      </c>
      <c r="Q65" s="1"/>
      <c r="R65" s="1"/>
      <c r="S65" s="4" t="s">
        <v>75</v>
      </c>
      <c r="T65" s="4"/>
      <c r="U65" s="18">
        <v>94.380556235217355</v>
      </c>
      <c r="V65" s="18">
        <v>90.983672484517015</v>
      </c>
      <c r="W65" s="18">
        <v>83.554741181859825</v>
      </c>
      <c r="X65" s="18">
        <v>95.321112677861819</v>
      </c>
      <c r="Y65" s="18">
        <v>91.710837938423367</v>
      </c>
      <c r="Z65" s="18">
        <v>85.61643835616438</v>
      </c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>
      <c r="A66" s="6"/>
      <c r="D66" s="3" t="s">
        <v>49</v>
      </c>
      <c r="E66" s="1">
        <v>0.87064150943396224</v>
      </c>
      <c r="F66" s="1">
        <v>0.11547169811320755</v>
      </c>
      <c r="G66" s="1">
        <v>1.3886792452830189E-2</v>
      </c>
      <c r="H66" s="1">
        <v>0.85911099558097215</v>
      </c>
      <c r="I66" s="1">
        <v>0.11255523784767352</v>
      </c>
      <c r="J66" s="1">
        <v>2.83337665713543E-2</v>
      </c>
      <c r="K66" s="1">
        <v>0.79688658265381762</v>
      </c>
      <c r="L66" s="1">
        <v>0.11860637509266123</v>
      </c>
      <c r="M66" s="1">
        <v>8.4507042253521125E-2</v>
      </c>
      <c r="O66" s="4"/>
      <c r="P66" s="1"/>
      <c r="Q66" s="1"/>
      <c r="R66" s="1"/>
      <c r="S66" s="4" t="s">
        <v>76</v>
      </c>
      <c r="T66" s="4"/>
      <c r="U66" s="18">
        <v>67.612755892667806</v>
      </c>
      <c r="V66" s="18">
        <v>57.636933966058074</v>
      </c>
      <c r="W66" s="18">
        <v>42.098030233623454</v>
      </c>
      <c r="X66" s="18">
        <v>84.630175618510449</v>
      </c>
      <c r="Y66" s="18">
        <v>78.752678470734182</v>
      </c>
      <c r="Z66" s="18">
        <v>65.353881278538807</v>
      </c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>
      <c r="A67" s="6"/>
      <c r="D67" s="3" t="s">
        <v>21</v>
      </c>
      <c r="E67" s="1">
        <v>0.64979212521398877</v>
      </c>
      <c r="F67" s="1">
        <v>0.34825140621178774</v>
      </c>
      <c r="G67" s="1">
        <v>1.9564685742235266E-3</v>
      </c>
      <c r="H67" s="1">
        <v>0.54559445940746443</v>
      </c>
      <c r="I67" s="1">
        <v>0.4470950365525202</v>
      </c>
      <c r="J67" s="1">
        <v>7.310504040015391E-3</v>
      </c>
      <c r="K67" s="1">
        <v>0.48648648648648651</v>
      </c>
      <c r="L67" s="1">
        <v>0.48648648648648651</v>
      </c>
      <c r="M67" s="1">
        <v>2.7027027027027029E-2</v>
      </c>
      <c r="O67" s="2"/>
      <c r="P67" s="15"/>
      <c r="Q67" s="15"/>
      <c r="R67" s="15"/>
      <c r="S67" s="4" t="s">
        <v>77</v>
      </c>
      <c r="T67" s="4"/>
      <c r="U67" s="18">
        <v>78.957670663078048</v>
      </c>
      <c r="V67" s="18">
        <v>70.827636129654948</v>
      </c>
      <c r="W67" s="18">
        <v>60.650480989464043</v>
      </c>
      <c r="X67" s="18">
        <v>80.015382643250859</v>
      </c>
      <c r="Y67" s="18">
        <v>73.598736889590612</v>
      </c>
      <c r="Z67" s="18">
        <v>64.668949771689498</v>
      </c>
      <c r="AA67" s="20"/>
      <c r="AB67" s="20"/>
      <c r="AC67" s="20"/>
      <c r="AD67" s="20"/>
      <c r="AE67" s="20"/>
      <c r="AF67" s="20"/>
      <c r="AG67" s="20"/>
      <c r="AH67" s="20"/>
      <c r="AI67" s="17"/>
    </row>
    <row r="68" spans="1:35">
      <c r="A68" s="6"/>
      <c r="D68" s="3" t="s">
        <v>50</v>
      </c>
      <c r="E68" s="1">
        <v>0.68811188811188806</v>
      </c>
      <c r="F68" s="1">
        <v>0.30741258741258742</v>
      </c>
      <c r="G68" s="1">
        <v>4.4755244755244755E-3</v>
      </c>
      <c r="H68" s="1">
        <v>0.61120086160473885</v>
      </c>
      <c r="I68" s="1">
        <v>0.37749057619816911</v>
      </c>
      <c r="J68" s="1">
        <v>1.1308562197092083E-2</v>
      </c>
      <c r="K68" s="1">
        <v>0.5488372093023256</v>
      </c>
      <c r="L68" s="1">
        <v>0.41860465116279072</v>
      </c>
      <c r="M68" s="1">
        <v>3.255813953488372E-2</v>
      </c>
      <c r="O68" s="4"/>
      <c r="P68" s="4"/>
      <c r="Q68" s="4"/>
      <c r="R68" s="4"/>
      <c r="S68" s="4" t="s">
        <v>78</v>
      </c>
      <c r="T68" s="4"/>
      <c r="U68" s="18">
        <v>64.325911426474192</v>
      </c>
      <c r="V68" s="18">
        <v>44.54991553374628</v>
      </c>
      <c r="W68" s="18">
        <v>16.91109074243813</v>
      </c>
      <c r="X68" s="18">
        <v>73.836687604153312</v>
      </c>
      <c r="Y68" s="18">
        <v>58.554189692116836</v>
      </c>
      <c r="Z68" s="18">
        <v>29.965753424657535</v>
      </c>
      <c r="AA68" s="17"/>
      <c r="AB68" s="17"/>
      <c r="AC68" s="17"/>
      <c r="AD68" s="17"/>
      <c r="AE68" s="17"/>
      <c r="AF68" s="17"/>
      <c r="AG68" s="17"/>
      <c r="AH68" s="17"/>
      <c r="AI68" s="17"/>
    </row>
    <row r="69" spans="1:35">
      <c r="A69" s="6"/>
      <c r="D69" s="3" t="s">
        <v>51</v>
      </c>
      <c r="E69" s="1">
        <v>0.74526986656044614</v>
      </c>
      <c r="F69" s="1">
        <v>0.2485560645289783</v>
      </c>
      <c r="G69" s="1">
        <v>6.1740689105755824E-3</v>
      </c>
      <c r="H69" s="1">
        <v>0.71847181008902072</v>
      </c>
      <c r="I69" s="1">
        <v>0.26706231454005935</v>
      </c>
      <c r="J69" s="1">
        <v>1.4465875370919881E-2</v>
      </c>
      <c r="K69" s="1">
        <v>0.60815047021943569</v>
      </c>
      <c r="L69" s="1">
        <v>0.33228840125391851</v>
      </c>
      <c r="M69" s="1">
        <v>5.9561128526645767E-2</v>
      </c>
      <c r="O69" s="4"/>
      <c r="S69" s="4" t="s">
        <v>79</v>
      </c>
      <c r="T69" s="4"/>
      <c r="U69" s="18">
        <v>71.813065818448734</v>
      </c>
      <c r="V69" s="18">
        <v>58.698624628006115</v>
      </c>
      <c r="W69" s="18">
        <v>39.532753092075126</v>
      </c>
      <c r="X69" s="18">
        <v>80.887065760799899</v>
      </c>
      <c r="Y69" s="18">
        <v>70.452238637645195</v>
      </c>
      <c r="Z69" s="18">
        <v>50.742009132420094</v>
      </c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>
      <c r="A70" s="6"/>
      <c r="B70" t="s">
        <v>22</v>
      </c>
      <c r="C70" t="s">
        <v>9</v>
      </c>
      <c r="D70" s="3" t="s">
        <v>10</v>
      </c>
      <c r="E70" s="1">
        <v>0.88408329692733367</v>
      </c>
      <c r="F70" s="1">
        <v>9.8150575214795394E-2</v>
      </c>
      <c r="G70" s="1">
        <v>1.7766127857870979E-2</v>
      </c>
      <c r="H70" s="1">
        <v>0.85014485119831451</v>
      </c>
      <c r="I70" s="1">
        <v>0.11640769028180142</v>
      </c>
      <c r="J70" s="1">
        <v>3.3447458519884121E-2</v>
      </c>
      <c r="K70" s="1">
        <v>0.75751222921034245</v>
      </c>
      <c r="L70" s="1">
        <v>0.15443745632424877</v>
      </c>
      <c r="M70" s="1">
        <v>8.8050314465408799E-2</v>
      </c>
      <c r="O70" s="4"/>
      <c r="S70" s="4" t="s">
        <v>80</v>
      </c>
      <c r="T70" s="4"/>
      <c r="U70" s="17">
        <v>70.8669765924476</v>
      </c>
      <c r="V70" s="17">
        <v>54.628810423871954</v>
      </c>
      <c r="W70" s="17">
        <v>27.576729271644528</v>
      </c>
      <c r="X70" s="18">
        <v>67.234969875656972</v>
      </c>
      <c r="Y70" s="18">
        <v>53.095748280139844</v>
      </c>
      <c r="Z70" s="18">
        <v>25.684931506849313</v>
      </c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>
      <c r="A71" s="6"/>
      <c r="D71" s="3" t="s">
        <v>11</v>
      </c>
      <c r="E71" s="1">
        <v>0.94733324421868736</v>
      </c>
      <c r="F71" s="1">
        <v>3.2615960433097183E-2</v>
      </c>
      <c r="G71" s="1">
        <v>2.005079534821548E-2</v>
      </c>
      <c r="H71" s="1">
        <v>0.92127862595419852</v>
      </c>
      <c r="I71" s="1">
        <v>4.1984732824427481E-2</v>
      </c>
      <c r="J71" s="1">
        <v>3.6736641221374045E-2</v>
      </c>
      <c r="K71" s="1">
        <v>0.83625000000000005</v>
      </c>
      <c r="L71" s="1">
        <v>6.6250000000000003E-2</v>
      </c>
      <c r="M71" s="1">
        <v>9.7500000000000003E-2</v>
      </c>
      <c r="O71" s="4"/>
      <c r="S71" s="4" t="s">
        <v>81</v>
      </c>
      <c r="T71" s="4"/>
      <c r="U71" s="18">
        <v>33.349645216540253</v>
      </c>
      <c r="V71" s="18">
        <v>20.904045684870908</v>
      </c>
      <c r="W71" s="18">
        <v>8.4745762711864412</v>
      </c>
      <c r="X71" s="18">
        <v>47.66055633893091</v>
      </c>
      <c r="Y71" s="18">
        <v>37.769256794857334</v>
      </c>
      <c r="Z71" s="18">
        <v>22.260273972602739</v>
      </c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>
      <c r="A72" s="6"/>
      <c r="D72" s="3" t="s">
        <v>12</v>
      </c>
      <c r="E72" s="1">
        <v>0.85991105463786532</v>
      </c>
      <c r="F72" s="1">
        <v>0.12309402795425667</v>
      </c>
      <c r="G72" s="1">
        <v>1.6994917407878018E-2</v>
      </c>
      <c r="H72" s="1">
        <v>0.81707683073229287</v>
      </c>
      <c r="I72" s="1">
        <v>0.15471188475390157</v>
      </c>
      <c r="J72" s="1">
        <v>2.8211284513805522E-2</v>
      </c>
      <c r="K72" s="1">
        <v>0.71186440677966101</v>
      </c>
      <c r="L72" s="1">
        <v>0.21016949152542372</v>
      </c>
      <c r="M72" s="1">
        <v>7.796610169491526E-2</v>
      </c>
      <c r="O72" s="4"/>
      <c r="S72" s="4"/>
      <c r="T72" s="4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35">
      <c r="A73" s="6"/>
      <c r="D73" s="3" t="s">
        <v>13</v>
      </c>
      <c r="E73" s="1">
        <v>0.90469916556873076</v>
      </c>
      <c r="F73" s="1">
        <v>7.8026643244034549E-2</v>
      </c>
      <c r="G73" s="1">
        <v>1.7274191187234667E-2</v>
      </c>
      <c r="H73" s="1">
        <v>0.86448662879312732</v>
      </c>
      <c r="I73" s="1">
        <v>0.10863239573229874</v>
      </c>
      <c r="J73" s="1">
        <v>2.6880975474573923E-2</v>
      </c>
      <c r="K73" s="1">
        <v>0.7634754625905068</v>
      </c>
      <c r="L73" s="1">
        <v>0.16251005631536605</v>
      </c>
      <c r="M73" s="1">
        <v>7.4014481094127116E-2</v>
      </c>
      <c r="O73" s="4"/>
      <c r="V73" s="18"/>
      <c r="W73" s="18"/>
      <c r="X73" s="18"/>
      <c r="Y73" s="19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>
      <c r="A74" s="6"/>
      <c r="D74" s="3" t="s">
        <v>14</v>
      </c>
      <c r="E74" s="1">
        <v>0.92068230277185503</v>
      </c>
      <c r="F74" s="1">
        <v>6.2260127931769722E-2</v>
      </c>
      <c r="G74" s="1">
        <v>1.7057569296375266E-2</v>
      </c>
      <c r="H74" s="1">
        <v>0.86458475385244782</v>
      </c>
      <c r="I74" s="1">
        <v>0.10773216964407473</v>
      </c>
      <c r="J74" s="1">
        <v>2.7683076503477431E-2</v>
      </c>
      <c r="K74" s="1">
        <v>0.74936708860759493</v>
      </c>
      <c r="L74" s="1">
        <v>0.17890295358649788</v>
      </c>
      <c r="M74" s="1">
        <v>7.1729957805907171E-2</v>
      </c>
      <c r="O74" s="4"/>
      <c r="V74" s="18"/>
      <c r="W74" s="18"/>
      <c r="X74" s="18"/>
      <c r="Y74" s="19"/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>
      <c r="A75" s="6"/>
      <c r="D75" s="3" t="s">
        <v>15</v>
      </c>
      <c r="E75" s="1">
        <v>0.9501075847229693</v>
      </c>
      <c r="F75" s="1">
        <v>3.0930607853684778E-2</v>
      </c>
      <c r="G75" s="1">
        <v>1.8961807423345883E-2</v>
      </c>
      <c r="H75" s="1">
        <v>0.91551893753074276</v>
      </c>
      <c r="I75" s="1">
        <v>5.3369404820462374E-2</v>
      </c>
      <c r="J75" s="1">
        <v>3.1111657648794883E-2</v>
      </c>
      <c r="K75" s="1">
        <v>0.81933333333333336</v>
      </c>
      <c r="L75" s="1">
        <v>0.10066666666666667</v>
      </c>
      <c r="M75" s="1">
        <v>0.08</v>
      </c>
      <c r="O75" s="4"/>
      <c r="V75" s="18"/>
      <c r="W75" s="18"/>
      <c r="X75" s="18"/>
      <c r="Y75" s="19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35">
      <c r="A76" s="6"/>
      <c r="D76" s="3" t="s">
        <v>16</v>
      </c>
      <c r="E76" s="1">
        <v>0.89881853983641324</v>
      </c>
      <c r="F76" s="1">
        <v>8.3005149954559224E-2</v>
      </c>
      <c r="G76" s="1">
        <v>1.8176310209027567E-2</v>
      </c>
      <c r="H76" s="1">
        <v>0.84705713876557354</v>
      </c>
      <c r="I76" s="1">
        <v>0.12430187598453386</v>
      </c>
      <c r="J76" s="1">
        <v>2.8640985249892597E-2</v>
      </c>
      <c r="K76" s="1">
        <v>0.73799126637554591</v>
      </c>
      <c r="L76" s="1">
        <v>0.19825327510917032</v>
      </c>
      <c r="M76" s="1">
        <v>6.3755458515283844E-2</v>
      </c>
      <c r="O76" s="4"/>
      <c r="V76" s="18"/>
      <c r="W76" s="18"/>
      <c r="X76" s="18"/>
      <c r="Y76" s="19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>
      <c r="A77" s="6"/>
      <c r="D77" s="3" t="s">
        <v>17</v>
      </c>
      <c r="E77" s="1">
        <v>0.89282281320089718</v>
      </c>
      <c r="F77" s="1">
        <v>9.4841396988144824E-2</v>
      </c>
      <c r="G77" s="1">
        <v>1.2335789810958026E-2</v>
      </c>
      <c r="H77" s="1">
        <v>0.8391051179895801</v>
      </c>
      <c r="I77" s="1">
        <v>0.13607110021452651</v>
      </c>
      <c r="J77" s="1">
        <v>2.4823781795893351E-2</v>
      </c>
      <c r="K77" s="1">
        <v>0.74669020300088262</v>
      </c>
      <c r="L77" s="1">
        <v>0.18887908208296558</v>
      </c>
      <c r="M77" s="1">
        <v>6.4430714916151807E-2</v>
      </c>
      <c r="O77" s="4"/>
      <c r="V77" s="18"/>
      <c r="W77" s="18"/>
      <c r="X77" s="18"/>
      <c r="Y77" s="19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>
      <c r="A78" s="6"/>
      <c r="D78" s="3" t="s">
        <v>18</v>
      </c>
      <c r="E78" s="1">
        <v>0.85017361111111112</v>
      </c>
      <c r="F78" s="1">
        <v>0.13420138888888888</v>
      </c>
      <c r="G78" s="1">
        <v>1.5625E-2</v>
      </c>
      <c r="H78" s="1">
        <v>0.76232665639445296</v>
      </c>
      <c r="I78" s="1">
        <v>0.21571648690292758</v>
      </c>
      <c r="J78" s="1">
        <v>2.1956856702619414E-2</v>
      </c>
      <c r="K78" s="1">
        <v>0.61142857142857143</v>
      </c>
      <c r="L78" s="1">
        <v>0.34285714285714286</v>
      </c>
      <c r="M78" s="1">
        <v>4.5714285714285714E-2</v>
      </c>
      <c r="O78" s="4"/>
      <c r="V78" s="18"/>
      <c r="W78" s="18"/>
      <c r="X78" s="18"/>
      <c r="Y78" s="19"/>
      <c r="Z78" s="18"/>
      <c r="AA78" s="18"/>
      <c r="AB78" s="18"/>
      <c r="AC78" s="18"/>
      <c r="AD78" s="18"/>
      <c r="AE78" s="18"/>
      <c r="AF78" s="18"/>
      <c r="AG78" s="18"/>
      <c r="AH78" s="18"/>
      <c r="AI78" s="18"/>
    </row>
    <row r="79" spans="1:35">
      <c r="A79" s="6"/>
      <c r="D79" s="3" t="s">
        <v>19</v>
      </c>
      <c r="E79" s="3">
        <v>0.87496038034865298</v>
      </c>
      <c r="F79" s="3">
        <v>0.11125198098256735</v>
      </c>
      <c r="G79" s="3">
        <v>1.3787638668779715E-2</v>
      </c>
      <c r="H79" s="1">
        <v>0.81126940931647196</v>
      </c>
      <c r="I79" s="1">
        <v>0.16455898831439092</v>
      </c>
      <c r="J79" s="1">
        <v>2.4171602369137186E-2</v>
      </c>
      <c r="K79" s="1">
        <v>0.64116985376827895</v>
      </c>
      <c r="L79" s="1">
        <v>0.29808773903262092</v>
      </c>
      <c r="M79" s="1">
        <v>6.074240719910011E-2</v>
      </c>
      <c r="O79" s="4"/>
      <c r="V79" s="18"/>
      <c r="W79" s="18"/>
      <c r="X79" s="18"/>
      <c r="Y79" s="19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>
      <c r="A80" s="6"/>
      <c r="D80" s="3" t="s">
        <v>20</v>
      </c>
      <c r="E80" s="1">
        <v>0.83050524308865581</v>
      </c>
      <c r="F80" s="1">
        <v>0.15271687321258343</v>
      </c>
      <c r="G80" s="1">
        <v>1.6777883698760723E-2</v>
      </c>
      <c r="H80" s="1">
        <v>0.77994902293967716</v>
      </c>
      <c r="I80" s="1">
        <v>0.19456244689889549</v>
      </c>
      <c r="J80" s="1">
        <v>2.5488530161427356E-2</v>
      </c>
      <c r="K80" s="1">
        <v>0.61777777777777776</v>
      </c>
      <c r="L80" s="1">
        <v>0.3288888888888889</v>
      </c>
      <c r="M80" s="1">
        <v>5.3333333333333337E-2</v>
      </c>
      <c r="O80" s="4"/>
      <c r="P80" s="1">
        <v>0.7</v>
      </c>
      <c r="V80" s="18"/>
      <c r="W80" s="18"/>
      <c r="X80" s="18"/>
      <c r="Y80" s="19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1:35">
      <c r="A81" s="6"/>
      <c r="D81" s="3" t="s">
        <v>49</v>
      </c>
      <c r="E81" s="1">
        <v>0.85094914459807824</v>
      </c>
      <c r="F81" s="1">
        <v>0.12350597609561753</v>
      </c>
      <c r="G81" s="1">
        <v>2.5544879306304193E-2</v>
      </c>
      <c r="H81" s="1">
        <v>0.84531330032439811</v>
      </c>
      <c r="I81" s="1">
        <v>0.10056342837630186</v>
      </c>
      <c r="J81" s="1">
        <v>5.4123271299299981E-2</v>
      </c>
      <c r="K81" s="1">
        <v>0.78526504941599284</v>
      </c>
      <c r="L81" s="1">
        <v>9.3441150044923635E-2</v>
      </c>
      <c r="M81" s="1">
        <v>0.12129380053908356</v>
      </c>
      <c r="V81" s="18"/>
      <c r="W81" s="18"/>
      <c r="X81" s="18"/>
      <c r="Y81" s="19"/>
      <c r="Z81" s="20"/>
      <c r="AA81" s="20"/>
      <c r="AB81" s="20"/>
      <c r="AC81" s="20"/>
      <c r="AD81" s="20"/>
      <c r="AE81" s="20"/>
      <c r="AF81" s="20"/>
      <c r="AG81" s="20"/>
      <c r="AH81" s="20"/>
      <c r="AI81" s="18"/>
    </row>
    <row r="82" spans="1:35">
      <c r="A82" s="6"/>
      <c r="D82" s="3" t="s">
        <v>21</v>
      </c>
      <c r="E82" s="1">
        <v>0.72404518558364717</v>
      </c>
      <c r="F82" s="1">
        <v>0.26223776223776224</v>
      </c>
      <c r="G82" s="1">
        <v>1.3717052178590641E-2</v>
      </c>
      <c r="H82" s="1">
        <v>0.62914302776948339</v>
      </c>
      <c r="I82" s="1">
        <v>0.35294117647058826</v>
      </c>
      <c r="J82" s="1">
        <v>1.7915795759928337E-2</v>
      </c>
      <c r="K82" s="1">
        <v>0.54102564102564099</v>
      </c>
      <c r="L82" s="1">
        <v>0.43333333333333335</v>
      </c>
      <c r="M82" s="1">
        <v>2.564102564102564E-2</v>
      </c>
      <c r="V82" s="18"/>
      <c r="W82" s="18"/>
      <c r="X82" s="18"/>
      <c r="Y82" s="19"/>
      <c r="Z82" s="17"/>
      <c r="AA82" s="17"/>
      <c r="AB82" s="17"/>
      <c r="AC82" s="17"/>
      <c r="AD82" s="17"/>
      <c r="AE82" s="17"/>
      <c r="AF82" s="17"/>
      <c r="AG82" s="17"/>
      <c r="AH82" s="17"/>
      <c r="AI82" s="18"/>
    </row>
    <row r="83" spans="1:35">
      <c r="A83" s="6"/>
      <c r="D83" s="3" t="s">
        <v>50</v>
      </c>
      <c r="E83" s="1">
        <v>0.62785388127853881</v>
      </c>
      <c r="F83" s="1">
        <v>0.35068493150684932</v>
      </c>
      <c r="G83" s="1">
        <v>2.1461187214611873E-2</v>
      </c>
      <c r="H83" s="1">
        <v>0.59666908037653876</v>
      </c>
      <c r="I83" s="1">
        <v>0.36712527154236063</v>
      </c>
      <c r="J83" s="1">
        <v>3.6205648081100654E-2</v>
      </c>
      <c r="K83" s="1">
        <v>0.47761194029850745</v>
      </c>
      <c r="L83" s="1">
        <v>0.46766169154228854</v>
      </c>
      <c r="M83" s="1">
        <v>5.4726368159203981E-2</v>
      </c>
      <c r="O83" s="1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</row>
    <row r="84" spans="1:35">
      <c r="A84" s="6"/>
      <c r="D84" t="s">
        <v>51</v>
      </c>
      <c r="E84">
        <v>0.7659633536923931</v>
      </c>
      <c r="F84">
        <v>0.21349250416435314</v>
      </c>
      <c r="G84">
        <v>2.0544142143253747E-2</v>
      </c>
      <c r="H84">
        <v>0.72891566265060237</v>
      </c>
      <c r="I84">
        <v>0.24139414802065404</v>
      </c>
      <c r="J84">
        <v>2.9690189328743545E-2</v>
      </c>
      <c r="K84">
        <v>0.65730337078651691</v>
      </c>
      <c r="L84">
        <v>0.2640449438202247</v>
      </c>
      <c r="M84">
        <v>7.8651685393258425E-2</v>
      </c>
      <c r="V84" s="18"/>
      <c r="W84" s="18"/>
      <c r="X84" s="18"/>
      <c r="Y84" s="17"/>
      <c r="Z84" s="18"/>
      <c r="AA84" s="18"/>
      <c r="AB84" s="18"/>
      <c r="AC84" s="18"/>
      <c r="AD84" s="18"/>
      <c r="AE84" s="18"/>
      <c r="AF84" s="18"/>
      <c r="AG84" s="18"/>
      <c r="AH84" s="18"/>
      <c r="AI84" s="18"/>
    </row>
    <row r="85" spans="1:35">
      <c r="A85" t="s">
        <v>23</v>
      </c>
      <c r="V85" s="18"/>
      <c r="W85" s="18"/>
      <c r="X85" s="18"/>
      <c r="Y85" s="17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R95" s="4"/>
      <c r="S95" s="4"/>
      <c r="T95" s="4"/>
      <c r="V95" s="18"/>
      <c r="W95" s="18"/>
      <c r="X95" s="17"/>
      <c r="Y95" s="18"/>
      <c r="Z95" s="17"/>
      <c r="AA95" s="17"/>
      <c r="AB95" s="17"/>
      <c r="AC95" s="17"/>
      <c r="AD95" s="17"/>
      <c r="AE95" s="17"/>
      <c r="AF95" s="17"/>
      <c r="AG95" s="18"/>
      <c r="AH95" s="17"/>
      <c r="AI95" s="18"/>
    </row>
    <row r="96" spans="1: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S96" s="4"/>
      <c r="T96" s="4"/>
      <c r="U96" s="4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8"/>
    </row>
    <row r="97" spans="1: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R97" s="4"/>
      <c r="S97" s="4"/>
      <c r="T97" s="4"/>
      <c r="U97" s="4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8"/>
    </row>
    <row r="98" spans="1: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O98" s="4"/>
      <c r="P98" s="4"/>
      <c r="Q98" s="4"/>
      <c r="R98" s="4"/>
      <c r="S98" s="4"/>
      <c r="T98" s="4"/>
      <c r="U98" s="4"/>
      <c r="V98" s="17"/>
      <c r="W98" s="17"/>
      <c r="X98" s="17"/>
      <c r="Y98" s="19"/>
      <c r="Z98" s="17"/>
      <c r="AA98" s="17"/>
      <c r="AB98" s="17"/>
      <c r="AC98" s="17"/>
      <c r="AD98" s="17"/>
      <c r="AE98" s="17"/>
      <c r="AF98" s="17"/>
      <c r="AG98" s="17"/>
      <c r="AH98" s="17"/>
      <c r="AI98" s="18"/>
    </row>
    <row r="99" spans="1: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O99" s="4"/>
      <c r="P99" s="4"/>
      <c r="Q99" s="4"/>
      <c r="R99" s="4"/>
      <c r="S99" s="4"/>
      <c r="T99" s="4"/>
      <c r="U99" s="4"/>
      <c r="V99" s="17"/>
      <c r="W99" s="17"/>
      <c r="X99" s="17"/>
      <c r="Y99" s="19"/>
      <c r="Z99" s="17"/>
      <c r="AA99" s="17"/>
      <c r="AB99" s="17"/>
      <c r="AC99" s="17"/>
      <c r="AD99" s="17"/>
      <c r="AE99" s="17"/>
      <c r="AF99" s="17"/>
      <c r="AG99" s="17"/>
      <c r="AH99" s="17"/>
      <c r="AI99" s="18"/>
    </row>
    <row r="100" spans="1:35">
      <c r="A100" s="4"/>
      <c r="B100" s="4"/>
      <c r="C100" s="4"/>
      <c r="D100" s="4"/>
      <c r="E100" s="1"/>
      <c r="F100" s="1"/>
      <c r="G100" s="1"/>
      <c r="H100" s="1"/>
      <c r="I100" s="1"/>
      <c r="J100" s="1"/>
      <c r="K100" s="1"/>
      <c r="L100" s="1"/>
      <c r="M100" s="1"/>
      <c r="O100" s="4"/>
      <c r="P100" s="1"/>
      <c r="Q100" s="1"/>
      <c r="R100" s="1"/>
      <c r="S100" s="1"/>
      <c r="T100" s="1"/>
      <c r="U100" s="1"/>
      <c r="V100" s="18"/>
      <c r="W100" s="18"/>
      <c r="X100" s="18"/>
      <c r="Y100" s="19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>
      <c r="A101" s="4"/>
      <c r="B101" s="4"/>
      <c r="C101" s="4"/>
      <c r="D101" s="4"/>
      <c r="E101" s="1"/>
      <c r="F101" s="1"/>
      <c r="G101" s="1"/>
      <c r="H101" s="1"/>
      <c r="I101" s="1"/>
      <c r="J101" s="1"/>
      <c r="K101" s="1"/>
      <c r="L101" s="1"/>
      <c r="M101" s="1"/>
      <c r="O101" s="4"/>
      <c r="P101" s="1"/>
      <c r="Q101" s="1"/>
      <c r="R101" s="1"/>
      <c r="S101" s="1"/>
      <c r="T101" s="1"/>
      <c r="U101" s="1"/>
      <c r="V101" s="18"/>
      <c r="W101" s="18"/>
      <c r="X101" s="18"/>
      <c r="Y101" s="19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>
      <c r="A102" s="4"/>
      <c r="B102" s="4"/>
      <c r="C102" s="4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4"/>
      <c r="O102" s="4"/>
      <c r="P102" s="1"/>
      <c r="Q102" s="1"/>
      <c r="R102" s="1"/>
      <c r="S102" s="1"/>
      <c r="T102" s="1"/>
      <c r="U102" s="1"/>
      <c r="V102" s="18"/>
      <c r="W102" s="18"/>
      <c r="X102" s="18"/>
      <c r="Y102" s="19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1:35">
      <c r="A103" s="4"/>
      <c r="B103" s="4"/>
      <c r="C103" s="4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4"/>
      <c r="O103" s="4"/>
      <c r="P103" s="1"/>
      <c r="Q103" s="1"/>
      <c r="R103" s="1"/>
      <c r="S103" s="1"/>
      <c r="T103" s="1"/>
      <c r="U103" s="1"/>
      <c r="V103" s="18"/>
      <c r="W103" s="18"/>
      <c r="X103" s="18"/>
      <c r="Y103" s="19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>
      <c r="A104" s="4"/>
      <c r="B104" s="4"/>
      <c r="C104" s="4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4"/>
      <c r="O104" s="4"/>
      <c r="P104" s="1"/>
      <c r="Q104" s="1"/>
      <c r="R104" s="1"/>
      <c r="S104" s="1"/>
      <c r="T104" s="1"/>
      <c r="U104" s="1"/>
      <c r="V104" s="18"/>
      <c r="W104" s="18"/>
      <c r="X104" s="18"/>
      <c r="Y104" s="19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>
      <c r="A105" s="4"/>
      <c r="B105" s="4"/>
      <c r="C105" s="4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4"/>
      <c r="O105" s="4"/>
      <c r="P105" s="1"/>
      <c r="Q105" s="1"/>
      <c r="R105" s="1"/>
      <c r="S105" s="1"/>
      <c r="T105" s="1"/>
      <c r="U105" s="1"/>
      <c r="V105" s="18"/>
      <c r="W105" s="18"/>
      <c r="X105" s="18"/>
      <c r="Y105" s="19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>
      <c r="A106" s="4"/>
      <c r="B106" s="4"/>
      <c r="C106" s="4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4"/>
      <c r="O106" s="4"/>
      <c r="P106" s="1"/>
      <c r="Q106" s="1"/>
      <c r="R106" s="1"/>
      <c r="S106" s="1"/>
      <c r="T106" s="1"/>
      <c r="U106" s="1"/>
      <c r="V106" s="18"/>
      <c r="W106" s="18"/>
      <c r="X106" s="18"/>
      <c r="Y106" s="19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>
      <c r="A107" s="4"/>
      <c r="B107" s="4"/>
      <c r="C107" s="4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4"/>
      <c r="O107" s="4"/>
      <c r="P107" s="1"/>
      <c r="Q107" s="1"/>
      <c r="R107" s="1"/>
      <c r="S107" s="1"/>
      <c r="T107" s="1"/>
      <c r="U107" s="1"/>
      <c r="V107" s="18"/>
      <c r="W107" s="18"/>
      <c r="X107" s="18"/>
      <c r="Y107" s="19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>
      <c r="A108" s="4"/>
      <c r="B108" s="4"/>
      <c r="C108" s="4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4"/>
      <c r="O108" s="4"/>
      <c r="P108" s="1"/>
      <c r="Q108" s="1"/>
      <c r="R108" s="1"/>
      <c r="S108" s="1"/>
      <c r="T108" s="1"/>
      <c r="U108" s="1"/>
      <c r="V108" s="18"/>
      <c r="W108" s="18"/>
      <c r="X108" s="18"/>
      <c r="Y108" s="19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>
      <c r="A109" s="4"/>
      <c r="B109" s="4"/>
      <c r="C109" s="4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4"/>
      <c r="O109" s="4"/>
      <c r="P109" s="1"/>
      <c r="Q109" s="1"/>
      <c r="R109" s="1"/>
      <c r="S109" s="1"/>
      <c r="T109" s="1"/>
      <c r="U109" s="1"/>
      <c r="V109" s="18"/>
      <c r="W109" s="18"/>
      <c r="X109" s="18"/>
      <c r="Y109" s="19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>
      <c r="A110" s="4"/>
      <c r="B110" s="4"/>
      <c r="C110" s="4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4"/>
      <c r="O110" s="4"/>
      <c r="P110" s="1"/>
      <c r="Q110" s="1"/>
      <c r="R110" s="1"/>
      <c r="S110" s="1"/>
      <c r="T110" s="1"/>
      <c r="U110" s="1"/>
      <c r="V110" s="18"/>
      <c r="W110" s="18"/>
      <c r="X110" s="18"/>
      <c r="Y110" s="19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>
      <c r="A111" s="4"/>
      <c r="B111" s="4"/>
      <c r="C111" s="4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4"/>
      <c r="O111" s="4"/>
      <c r="P111" s="1"/>
      <c r="Q111" s="1"/>
      <c r="R111" s="1"/>
      <c r="S111" s="1"/>
      <c r="T111" s="1"/>
      <c r="U111" s="1"/>
      <c r="V111" s="18"/>
      <c r="W111" s="18"/>
      <c r="X111" s="18"/>
      <c r="Y111" s="19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35">
      <c r="A112" s="4"/>
      <c r="B112" s="4"/>
      <c r="C112" s="4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4"/>
      <c r="O112" s="2"/>
      <c r="P112" s="15"/>
      <c r="Q112" s="15"/>
      <c r="R112" s="15"/>
      <c r="S112" s="15"/>
      <c r="T112" s="15"/>
      <c r="U112" s="15"/>
      <c r="V112" s="20"/>
      <c r="W112" s="20"/>
      <c r="X112" s="20"/>
      <c r="Y112" s="19"/>
      <c r="Z112" s="20"/>
      <c r="AA112" s="20"/>
      <c r="AB112" s="20"/>
      <c r="AC112" s="20"/>
      <c r="AD112" s="20"/>
      <c r="AE112" s="20"/>
      <c r="AF112" s="20"/>
      <c r="AG112" s="20"/>
      <c r="AH112" s="20"/>
      <c r="AI112" s="18"/>
    </row>
    <row r="113" spans="1:35">
      <c r="A113" s="4"/>
      <c r="B113" s="4"/>
      <c r="C113" s="4"/>
      <c r="D113" s="4"/>
      <c r="E113" s="6"/>
      <c r="F113" s="6"/>
      <c r="G113" s="6"/>
      <c r="H113" s="6"/>
      <c r="I113" s="6"/>
      <c r="J113" s="6"/>
      <c r="K113" s="6"/>
      <c r="L113" s="6"/>
      <c r="M113" s="6"/>
      <c r="N113" s="4"/>
      <c r="O113" s="4"/>
      <c r="P113" s="6"/>
      <c r="Q113" s="6"/>
      <c r="R113" s="6"/>
      <c r="S113" s="6"/>
      <c r="T113" s="6"/>
      <c r="U113" s="6"/>
      <c r="V113" s="18"/>
      <c r="W113" s="18"/>
      <c r="X113" s="18"/>
      <c r="Y113" s="19"/>
      <c r="Z113" s="17"/>
      <c r="AA113" s="17"/>
      <c r="AB113" s="17"/>
      <c r="AC113" s="17"/>
      <c r="AD113" s="17"/>
      <c r="AE113" s="17"/>
      <c r="AF113" s="17"/>
      <c r="AG113" s="17"/>
      <c r="AH113" s="17"/>
      <c r="AI113" s="18"/>
    </row>
    <row r="114" spans="1:35">
      <c r="A114" s="4">
        <f>A23</f>
        <v>0</v>
      </c>
      <c r="B114" s="4"/>
      <c r="C114" s="4"/>
      <c r="D114" s="4"/>
      <c r="E114" s="6"/>
      <c r="F114" s="6"/>
      <c r="G114" s="6"/>
      <c r="H114" s="6"/>
      <c r="I114" s="6"/>
      <c r="J114" s="6"/>
      <c r="K114" s="6"/>
      <c r="L114" s="6"/>
      <c r="M114" s="6"/>
      <c r="N114" s="4"/>
      <c r="O114" s="4"/>
      <c r="P114" s="1"/>
      <c r="Q114" s="1"/>
      <c r="R114" s="1"/>
      <c r="S114" s="1"/>
      <c r="T114" s="1"/>
      <c r="U114" s="1"/>
      <c r="V114" s="18"/>
      <c r="W114" s="18"/>
      <c r="X114" s="18"/>
      <c r="Y114" s="19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</row>
    <row r="115" spans="1:35">
      <c r="A115" s="4"/>
      <c r="B115" s="4"/>
      <c r="C115" s="4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4"/>
      <c r="O115" s="4"/>
      <c r="P115" s="1"/>
      <c r="Q115" s="1"/>
      <c r="R115" s="1"/>
      <c r="S115" s="1"/>
      <c r="T115" s="1"/>
      <c r="U115" s="1"/>
      <c r="V115" s="18"/>
      <c r="W115" s="18"/>
      <c r="X115" s="18"/>
      <c r="Y115" s="19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35">
      <c r="A116" s="4"/>
      <c r="B116" s="4"/>
      <c r="C116" s="4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4"/>
      <c r="O116" s="4"/>
      <c r="P116" s="1"/>
      <c r="Q116" s="1"/>
      <c r="R116" s="1"/>
      <c r="S116" s="1"/>
      <c r="T116" s="1"/>
      <c r="U116" s="1"/>
      <c r="V116" s="1"/>
      <c r="W116" s="1"/>
      <c r="X116" s="1"/>
      <c r="Y116" s="5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5">
      <c r="A117" s="4"/>
      <c r="B117" s="4"/>
      <c r="C117" s="4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4"/>
      <c r="O117" s="4"/>
      <c r="P117" s="1"/>
      <c r="Q117" s="1"/>
      <c r="R117" s="1"/>
      <c r="S117" s="1"/>
      <c r="T117" s="1"/>
      <c r="U117" s="1"/>
      <c r="V117" s="1"/>
      <c r="W117" s="1"/>
      <c r="X117" s="1"/>
      <c r="Y117" s="5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5">
      <c r="A118" s="4"/>
      <c r="B118" s="4"/>
      <c r="C118" s="4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4"/>
      <c r="O118" s="4"/>
      <c r="P118" s="1"/>
      <c r="Q118" s="1"/>
      <c r="R118" s="1"/>
      <c r="S118" s="1"/>
      <c r="T118" s="1"/>
      <c r="U118" s="1"/>
      <c r="V118" s="1"/>
      <c r="W118" s="1"/>
      <c r="X118" s="1"/>
      <c r="Y118" s="5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5">
      <c r="A119" s="4"/>
      <c r="B119" s="4"/>
      <c r="C119" s="4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4"/>
      <c r="O119" s="4"/>
      <c r="P119" s="1"/>
      <c r="Q119" s="1"/>
      <c r="R119" s="1"/>
      <c r="S119" s="1"/>
      <c r="T119" s="1"/>
      <c r="U119" s="1"/>
      <c r="V119" s="1"/>
      <c r="W119" s="1"/>
      <c r="X119" s="1"/>
      <c r="Y119" s="5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5">
      <c r="A120" s="4"/>
      <c r="B120" s="4"/>
      <c r="C120" s="4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4"/>
      <c r="O120" s="4"/>
      <c r="P120" s="1"/>
      <c r="Q120" s="1"/>
      <c r="R120" s="1"/>
      <c r="S120" s="1"/>
      <c r="T120" s="1"/>
      <c r="U120" s="1"/>
      <c r="V120" s="1"/>
      <c r="W120" s="1"/>
      <c r="X120" s="1"/>
      <c r="Y120" s="5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5">
      <c r="A121" s="4"/>
      <c r="B121" s="4"/>
      <c r="C121" s="4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4"/>
      <c r="O121" s="4"/>
      <c r="P121" s="1"/>
      <c r="Q121" s="1"/>
      <c r="R121" s="1"/>
      <c r="S121" s="1"/>
      <c r="T121" s="1"/>
      <c r="U121" s="1"/>
      <c r="V121" s="1"/>
      <c r="W121" s="1"/>
      <c r="X121" s="1"/>
      <c r="Y121" s="5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5">
      <c r="A122" s="4"/>
      <c r="B122" s="4"/>
      <c r="C122" s="4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4"/>
      <c r="O122" s="4"/>
      <c r="P122" s="1"/>
      <c r="Q122" s="1"/>
      <c r="R122" s="1"/>
      <c r="S122" s="1"/>
      <c r="T122" s="1"/>
      <c r="U122" s="1"/>
      <c r="V122" s="1"/>
      <c r="W122" s="1"/>
      <c r="X122" s="1"/>
      <c r="Y122" s="5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5">
      <c r="A123" s="4"/>
      <c r="B123" s="4"/>
      <c r="C123" s="4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4"/>
      <c r="O123" s="4"/>
      <c r="P123" s="1"/>
      <c r="Q123" s="1"/>
      <c r="R123" s="1"/>
      <c r="S123" s="1"/>
      <c r="T123" s="1"/>
      <c r="U123" s="1"/>
      <c r="V123" s="1"/>
      <c r="W123" s="1"/>
      <c r="X123" s="1"/>
      <c r="Y123" s="5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5">
      <c r="A124" s="4"/>
      <c r="B124" s="4"/>
      <c r="C124" s="4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4"/>
      <c r="O124" s="4"/>
      <c r="P124" s="1"/>
      <c r="Q124" s="1"/>
      <c r="R124" s="1"/>
      <c r="S124" s="1"/>
      <c r="T124" s="1"/>
      <c r="U124" s="1"/>
      <c r="V124" s="1"/>
      <c r="W124" s="1"/>
      <c r="X124" s="1"/>
      <c r="Y124" s="5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5">
      <c r="A125" s="4"/>
      <c r="B125" s="4"/>
      <c r="C125" s="4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4"/>
      <c r="O125" s="4"/>
      <c r="P125" s="1"/>
      <c r="Q125" s="1"/>
      <c r="R125" s="1"/>
      <c r="S125" s="1"/>
      <c r="T125" s="1"/>
      <c r="U125" s="1"/>
      <c r="V125" s="1"/>
      <c r="W125" s="1"/>
      <c r="X125" s="1"/>
      <c r="Y125" s="5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5">
      <c r="A126" s="4"/>
      <c r="B126" s="4"/>
      <c r="C126" s="4"/>
      <c r="D126" s="4"/>
      <c r="E126" s="6"/>
      <c r="F126" s="6"/>
      <c r="G126" s="6"/>
      <c r="H126" s="6"/>
      <c r="I126" s="6"/>
      <c r="J126" s="6"/>
      <c r="K126" s="6"/>
      <c r="L126" s="6"/>
      <c r="M126" s="6"/>
      <c r="N126" s="4"/>
      <c r="O126" s="4"/>
      <c r="P126" s="1"/>
      <c r="Q126" s="1"/>
      <c r="R126" s="1"/>
      <c r="S126" s="1"/>
      <c r="T126" s="1"/>
      <c r="U126" s="1"/>
      <c r="V126" s="1"/>
      <c r="W126" s="1"/>
      <c r="X126" s="1"/>
      <c r="Y126" s="2"/>
      <c r="Z126" s="15"/>
      <c r="AA126" s="15"/>
      <c r="AB126" s="15"/>
      <c r="AC126" s="15"/>
      <c r="AD126" s="15"/>
      <c r="AE126" s="15"/>
      <c r="AF126" s="15"/>
      <c r="AG126" s="15"/>
      <c r="AH126" s="15"/>
    </row>
    <row r="127" spans="1:35">
      <c r="A127" s="4"/>
      <c r="B127" s="4"/>
      <c r="C127" s="4"/>
      <c r="D127" s="4"/>
      <c r="E127" s="6"/>
      <c r="F127" s="6"/>
      <c r="G127" s="6"/>
      <c r="H127" s="6"/>
      <c r="I127" s="6"/>
      <c r="J127" s="6"/>
      <c r="K127" s="6"/>
      <c r="L127" s="6"/>
      <c r="M127" s="6"/>
      <c r="N127" s="4"/>
      <c r="O127" s="4"/>
      <c r="P127" s="1"/>
      <c r="Q127" s="1"/>
      <c r="R127" s="1"/>
      <c r="S127" s="1"/>
      <c r="T127" s="1"/>
      <c r="U127" s="1"/>
      <c r="V127" s="1"/>
      <c r="W127" s="1"/>
      <c r="X127" s="1"/>
      <c r="Y127" s="5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1:35">
      <c r="A128" s="4" t="str">
        <f>A38</f>
        <v>resilience_25.sps 4-23-2011</v>
      </c>
      <c r="B128" s="4"/>
      <c r="C128" s="4"/>
      <c r="D128" s="4"/>
      <c r="E128" s="1"/>
      <c r="F128" s="1"/>
      <c r="G128" s="1"/>
      <c r="H128" s="1"/>
      <c r="I128" s="1"/>
      <c r="J128" s="1"/>
      <c r="K128" s="1"/>
      <c r="L128" s="1"/>
      <c r="M128" s="1"/>
      <c r="Y128" s="3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>
      <c r="A129" s="4"/>
      <c r="B129" s="4"/>
      <c r="C129" s="4"/>
      <c r="D129" s="4"/>
      <c r="Y129" s="4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1:34">
      <c r="A130" s="4"/>
      <c r="B130" s="4"/>
      <c r="C130" s="4"/>
      <c r="D130" s="4"/>
      <c r="Y130" s="4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1:34">
      <c r="A131" s="4"/>
      <c r="B131" s="4"/>
      <c r="C131" s="4"/>
      <c r="D131" s="4"/>
      <c r="Y131" s="3"/>
    </row>
  </sheetData>
  <printOptions gridLines="1"/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G83"/>
  <sheetViews>
    <sheetView tabSelected="1" topLeftCell="AH1" zoomScaleNormal="100" workbookViewId="0">
      <selection activeCell="AY4" sqref="AY4:BG19"/>
    </sheetView>
  </sheetViews>
  <sheetFormatPr defaultRowHeight="15"/>
  <cols>
    <col min="1" max="1" width="3.7109375" customWidth="1"/>
    <col min="2" max="11" width="8.7109375" customWidth="1"/>
    <col min="14" max="14" width="5.7109375" customWidth="1"/>
    <col min="15" max="25" width="8.7109375" customWidth="1"/>
    <col min="26" max="26" width="5.7109375" customWidth="1"/>
    <col min="27" max="27" width="6.7109375" customWidth="1"/>
    <col min="28" max="31" width="5.7109375" customWidth="1"/>
    <col min="32" max="32" width="6.7109375" customWidth="1"/>
    <col min="33" max="33" width="5.7109375" customWidth="1"/>
    <col min="34" max="34" width="6.7109375" customWidth="1"/>
    <col min="35" max="36" width="5.7109375" customWidth="1"/>
    <col min="37" max="37" width="6.7109375" customWidth="1"/>
    <col min="38" max="40" width="5.7109375" customWidth="1"/>
  </cols>
  <sheetData>
    <row r="2" spans="1:59">
      <c r="E2" s="4"/>
    </row>
    <row r="3" spans="1:59">
      <c r="E3" s="4" t="s">
        <v>43</v>
      </c>
      <c r="P3" s="4" t="s">
        <v>44</v>
      </c>
      <c r="Q3" s="4"/>
    </row>
    <row r="4" spans="1:59">
      <c r="B4">
        <f>Sheet1!A4</f>
        <v>0</v>
      </c>
      <c r="C4" s="4">
        <f>Sheet1!B4</f>
        <v>0</v>
      </c>
      <c r="D4" s="4">
        <f>Sheet1!C4</f>
        <v>0</v>
      </c>
      <c r="E4" s="4" t="str">
        <f>Sheet1!D4</f>
        <v>original probabilities</v>
      </c>
      <c r="F4" s="4"/>
      <c r="G4" s="4"/>
      <c r="H4" s="4"/>
      <c r="I4" s="4"/>
      <c r="J4" s="4"/>
      <c r="K4" s="4"/>
      <c r="L4" s="4"/>
      <c r="M4" s="4"/>
      <c r="N4" s="4"/>
      <c r="O4" s="4"/>
      <c r="P4" s="4" t="s">
        <v>44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R4" t="s">
        <v>62</v>
      </c>
      <c r="AY4" s="4" t="s">
        <v>84</v>
      </c>
      <c r="AZ4" s="4"/>
      <c r="BA4" s="4"/>
      <c r="BB4" s="4"/>
      <c r="BC4" s="4"/>
      <c r="BD4" s="4"/>
      <c r="BE4" s="4"/>
      <c r="BF4" s="4"/>
      <c r="BG4" s="4"/>
    </row>
    <row r="5" spans="1:59">
      <c r="B5" t="str">
        <f>Sheet1!A5</f>
        <v>Table 2:   Transition Probabilities for Sick Persons</v>
      </c>
      <c r="C5" s="4">
        <f>Sheet1!B5</f>
        <v>0</v>
      </c>
      <c r="D5" s="4">
        <f>Sheet1!C5</f>
        <v>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 t="s">
        <v>52</v>
      </c>
      <c r="AB5" s="4"/>
      <c r="AC5" s="4"/>
      <c r="AD5" s="4"/>
      <c r="AE5" s="4"/>
      <c r="AK5" s="4" t="s">
        <v>61</v>
      </c>
      <c r="AR5" t="s">
        <v>82</v>
      </c>
      <c r="AU5" t="s">
        <v>83</v>
      </c>
      <c r="AY5" s="4"/>
      <c r="AZ5" s="4"/>
      <c r="BA5" s="4"/>
      <c r="BB5" s="4" t="s">
        <v>82</v>
      </c>
      <c r="BC5" s="4"/>
      <c r="BD5" s="4"/>
      <c r="BE5" s="4" t="s">
        <v>83</v>
      </c>
      <c r="BF5" s="4"/>
      <c r="BG5" s="4"/>
    </row>
    <row r="6" spans="1:59">
      <c r="B6" s="25" t="str">
        <f>Sheet1!A6</f>
        <v xml:space="preserve"> </v>
      </c>
      <c r="C6" s="2" t="str">
        <f>Sheet1!B6</f>
        <v xml:space="preserve"> </v>
      </c>
      <c r="D6" s="2" t="str">
        <f>Sheet1!C6</f>
        <v xml:space="preserve"> </v>
      </c>
      <c r="E6" s="2" t="str">
        <f>Sheet1!D6</f>
        <v xml:space="preserve"> </v>
      </c>
      <c r="F6" s="2" t="str">
        <f>Sheet1!E6</f>
        <v>Young Old (65-74)</v>
      </c>
      <c r="G6" s="2">
        <f>Sheet1!F6</f>
        <v>0</v>
      </c>
      <c r="H6" s="2">
        <f>Sheet1!G6</f>
        <v>0</v>
      </c>
      <c r="I6" s="2" t="str">
        <f>Sheet1!H6</f>
        <v>Old Old (75-84)</v>
      </c>
      <c r="J6" s="2">
        <f>Sheet1!I6</f>
        <v>0</v>
      </c>
      <c r="K6" s="2">
        <f>Sheet1!J6</f>
        <v>0</v>
      </c>
      <c r="L6" s="2" t="str">
        <f>Sheet1!K6</f>
        <v>Oldest Old (85-94)</v>
      </c>
      <c r="M6" s="2">
        <f>Sheet1!L6</f>
        <v>0</v>
      </c>
      <c r="N6" s="2">
        <f>Sheet1!M6</f>
        <v>0</v>
      </c>
      <c r="O6" s="2"/>
      <c r="P6" s="2" t="str">
        <f>Sheet1!E53</f>
        <v>Young Old (65-74)</v>
      </c>
      <c r="Q6" s="2">
        <f>Sheet1!F53</f>
        <v>0</v>
      </c>
      <c r="R6" s="2">
        <f>Sheet1!G53</f>
        <v>0</v>
      </c>
      <c r="S6" s="2" t="str">
        <f>Sheet1!H53</f>
        <v>Old Old (75-84)</v>
      </c>
      <c r="T6" s="2">
        <f>Sheet1!I53</f>
        <v>0</v>
      </c>
      <c r="U6" s="2">
        <f>Sheet1!J53</f>
        <v>0</v>
      </c>
      <c r="V6" s="2" t="str">
        <f>Sheet1!K53</f>
        <v>Oldest Old (85-94)</v>
      </c>
      <c r="W6" s="2">
        <f>Sheet1!L53</f>
        <v>0</v>
      </c>
      <c r="X6" s="2">
        <f>Sheet1!M53</f>
        <v>0</v>
      </c>
      <c r="Y6" s="24"/>
      <c r="Z6" s="25" t="s">
        <v>55</v>
      </c>
      <c r="AA6" s="2" t="str">
        <f>F6</f>
        <v>Young Old (65-74)</v>
      </c>
      <c r="AB6" s="2"/>
      <c r="AC6" s="2"/>
      <c r="AD6" s="2"/>
      <c r="AE6" s="28"/>
      <c r="AF6" s="28" t="str">
        <f>I6</f>
        <v>Old Old (75-84)</v>
      </c>
      <c r="AG6" s="28"/>
      <c r="AH6" s="28"/>
      <c r="AI6" s="28"/>
      <c r="AJ6" s="4"/>
      <c r="AK6" s="4" t="str">
        <f>L6</f>
        <v>Oldest Old (85-94)</v>
      </c>
      <c r="AL6" s="4"/>
      <c r="AM6" s="4"/>
      <c r="AN6" s="4"/>
      <c r="AR6">
        <v>70</v>
      </c>
      <c r="AS6">
        <v>80</v>
      </c>
      <c r="AT6">
        <v>90</v>
      </c>
      <c r="AU6">
        <v>70</v>
      </c>
      <c r="AV6">
        <v>80</v>
      </c>
      <c r="AW6">
        <v>90</v>
      </c>
      <c r="AY6" s="4"/>
      <c r="AZ6" s="4"/>
      <c r="BA6" s="4"/>
      <c r="BB6" s="4">
        <v>70</v>
      </c>
      <c r="BC6" s="4">
        <v>80</v>
      </c>
      <c r="BD6" s="4">
        <v>90</v>
      </c>
      <c r="BE6" s="4">
        <v>70</v>
      </c>
      <c r="BF6" s="4">
        <v>80</v>
      </c>
      <c r="BG6" s="4">
        <v>90</v>
      </c>
    </row>
    <row r="7" spans="1:59">
      <c r="B7" s="25">
        <f>Sheet1!A7</f>
        <v>0</v>
      </c>
      <c r="C7" s="2">
        <f>Sheet1!B7</f>
        <v>0</v>
      </c>
      <c r="D7" s="2">
        <f>Sheet1!C7</f>
        <v>0</v>
      </c>
      <c r="E7" s="2">
        <f>Sheet1!D7</f>
        <v>0</v>
      </c>
      <c r="F7" s="2" t="str">
        <f>Sheet1!E7</f>
        <v>P(H)</v>
      </c>
      <c r="G7" s="2" t="str">
        <f>Sheet1!F7</f>
        <v>P(S)</v>
      </c>
      <c r="H7" s="2" t="str">
        <f>Sheet1!G7</f>
        <v>P(D)</v>
      </c>
      <c r="I7" s="2" t="str">
        <f>Sheet1!H7</f>
        <v>P(H)</v>
      </c>
      <c r="J7" s="2" t="str">
        <f>Sheet1!I7</f>
        <v>P(S)</v>
      </c>
      <c r="K7" s="2" t="str">
        <f>Sheet1!J7</f>
        <v>P(D)</v>
      </c>
      <c r="L7" s="2" t="str">
        <f>Sheet1!K7</f>
        <v>P(H)</v>
      </c>
      <c r="M7" s="2" t="str">
        <f>Sheet1!L7</f>
        <v>P(S)</v>
      </c>
      <c r="N7" s="2" t="str">
        <f>Sheet1!M7</f>
        <v>P(D)</v>
      </c>
      <c r="O7" s="2">
        <f>Sheet1!D54</f>
        <v>0</v>
      </c>
      <c r="P7" s="2" t="str">
        <f>Sheet1!E54</f>
        <v>P(H)</v>
      </c>
      <c r="Q7" s="2" t="str">
        <f>Sheet1!F54</f>
        <v>P(S)</v>
      </c>
      <c r="R7" s="2" t="str">
        <f>Sheet1!G54</f>
        <v>P(D)</v>
      </c>
      <c r="S7" s="2" t="str">
        <f>Sheet1!H54</f>
        <v>P(H)</v>
      </c>
      <c r="T7" s="2" t="str">
        <f>Sheet1!I54</f>
        <v>P(S)</v>
      </c>
      <c r="U7" s="2" t="str">
        <f>Sheet1!J54</f>
        <v>P(D)</v>
      </c>
      <c r="V7" s="2" t="str">
        <f>Sheet1!K54</f>
        <v>P(H)</v>
      </c>
      <c r="W7" s="2" t="str">
        <f>Sheet1!L54</f>
        <v>P(S)</v>
      </c>
      <c r="X7" s="2" t="str">
        <f>Sheet1!M54</f>
        <v>P(D)</v>
      </c>
      <c r="Y7" s="2" t="s">
        <v>29</v>
      </c>
      <c r="Z7" s="16" t="s">
        <v>55</v>
      </c>
      <c r="AA7" s="2" t="s">
        <v>38</v>
      </c>
      <c r="AB7" s="2" t="s">
        <v>42</v>
      </c>
      <c r="AC7" s="2" t="s">
        <v>39</v>
      </c>
      <c r="AD7" s="2" t="s">
        <v>40</v>
      </c>
      <c r="AE7" s="28" t="s">
        <v>55</v>
      </c>
      <c r="AF7" s="28" t="str">
        <f>AA7</f>
        <v>w</v>
      </c>
      <c r="AG7" s="28" t="str">
        <f t="shared" ref="AG7:AI7" si="0">AB7</f>
        <v>q</v>
      </c>
      <c r="AH7" s="28" t="str">
        <f t="shared" si="0"/>
        <v>k</v>
      </c>
      <c r="AI7" s="28" t="str">
        <f t="shared" si="0"/>
        <v>prev_equil</v>
      </c>
      <c r="AJ7" s="4" t="s">
        <v>55</v>
      </c>
      <c r="AK7" s="4" t="str">
        <f>AF7</f>
        <v>w</v>
      </c>
      <c r="AL7" s="4" t="str">
        <f t="shared" ref="AL7" si="1">AG7</f>
        <v>q</v>
      </c>
      <c r="AM7" s="4" t="str">
        <f t="shared" ref="AM7" si="2">AH7</f>
        <v>k</v>
      </c>
      <c r="AN7" s="4" t="s">
        <v>47</v>
      </c>
      <c r="AY7" s="4"/>
      <c r="AZ7" s="4"/>
      <c r="BA7" s="4"/>
      <c r="BB7" s="4"/>
      <c r="BC7" s="4"/>
      <c r="BD7" s="4"/>
      <c r="BE7" s="4"/>
      <c r="BF7" s="4"/>
      <c r="BG7" s="4"/>
    </row>
    <row r="8" spans="1:59">
      <c r="A8">
        <v>1</v>
      </c>
      <c r="B8" t="str">
        <f>Sheet1!A8</f>
        <v>Sex</v>
      </c>
      <c r="C8" s="4" t="str">
        <f>Sheet1!B8</f>
        <v>Female</v>
      </c>
      <c r="D8" s="4" t="str">
        <f>Sheet1!C8</f>
        <v>TYPE SORTED ON YOUNG-OLD PROB_RECOVERY</v>
      </c>
      <c r="E8" s="4" t="str">
        <f>Sheet1!D55</f>
        <v>HP</v>
      </c>
      <c r="F8">
        <f>Sheet1!E55</f>
        <v>0.91700169748950233</v>
      </c>
      <c r="G8">
        <f>Sheet1!F55</f>
        <v>7.5136245867953186E-2</v>
      </c>
      <c r="H8">
        <f>Sheet1!G55</f>
        <v>7.8620566425444474E-3</v>
      </c>
      <c r="I8">
        <f>Sheet1!H55</f>
        <v>0.87647759552826898</v>
      </c>
      <c r="J8">
        <f>Sheet1!I55</f>
        <v>0.1024466232933199</v>
      </c>
      <c r="K8">
        <f>Sheet1!J55</f>
        <v>2.1075781178411069E-2</v>
      </c>
      <c r="L8">
        <f>Sheet1!K55</f>
        <v>0.80420711974110037</v>
      </c>
      <c r="M8">
        <f>Sheet1!L55</f>
        <v>0.12998921251348436</v>
      </c>
      <c r="N8">
        <f>Sheet1!M55</f>
        <v>6.5803667745415323E-2</v>
      </c>
      <c r="O8" t="str">
        <f>Sheet1!D55</f>
        <v>HP</v>
      </c>
      <c r="P8">
        <f>Sheet1!E8</f>
        <v>0.6769662921348315</v>
      </c>
      <c r="Q8">
        <f>Sheet1!F8</f>
        <v>0.26217228464419473</v>
      </c>
      <c r="R8">
        <f>Sheet1!G8</f>
        <v>6.0861423220973786E-2</v>
      </c>
      <c r="S8">
        <f>Sheet1!H8</f>
        <v>0.60526315789473684</v>
      </c>
      <c r="T8">
        <f>Sheet1!I8</f>
        <v>0.29013157894736841</v>
      </c>
      <c r="U8">
        <f>Sheet1!J8</f>
        <v>0.10460526315789474</v>
      </c>
      <c r="V8">
        <f>Sheet1!K8</f>
        <v>0.53495440729483279</v>
      </c>
      <c r="W8">
        <f>Sheet1!L8</f>
        <v>0.26747720364741639</v>
      </c>
      <c r="X8">
        <f>Sheet1!M8</f>
        <v>0.19756838905775076</v>
      </c>
      <c r="Y8" s="2" t="str">
        <f>E8</f>
        <v>HP</v>
      </c>
      <c r="Z8" s="33">
        <f>F8-Q8</f>
        <v>0.6548294128453076</v>
      </c>
      <c r="AA8" s="18">
        <f t="shared" ref="AA8:AA19" si="3">(F8-Q8)/2/G8</f>
        <v>4.3576133281673766</v>
      </c>
      <c r="AB8" s="9">
        <f>P8/G8</f>
        <v>9.0098498309930672</v>
      </c>
      <c r="AC8" s="9">
        <f>AA8+SQRT(AA8*AA8+AB8)</f>
        <v>9.648987795053559</v>
      </c>
      <c r="AD8" s="9">
        <f>AC8/(1+AC8)</f>
        <v>0.90609436133784482</v>
      </c>
      <c r="AE8" s="29">
        <f>I8-T8</f>
        <v>0.58634601658090058</v>
      </c>
      <c r="AF8" s="29">
        <f>(I8-T8)/2/J8</f>
        <v>2.8617147043592879</v>
      </c>
      <c r="AG8" s="29">
        <f>S8/J8</f>
        <v>5.9080830430279629</v>
      </c>
      <c r="AH8" s="29">
        <f>AF8+SQRT(AF8*AF8+AG8)</f>
        <v>6.6163776841983744</v>
      </c>
      <c r="AI8" s="29">
        <f>AH8/(1+AH8)</f>
        <v>0.86870399007723964</v>
      </c>
      <c r="AJ8" s="9">
        <f>L8-W8</f>
        <v>0.53672991609368403</v>
      </c>
      <c r="AK8" s="9">
        <f>(L8-W8)/2/M8</f>
        <v>2.0645171461362866</v>
      </c>
      <c r="AL8" s="9">
        <f>V8/M8</f>
        <v>4.1153753988573447</v>
      </c>
      <c r="AM8" s="9">
        <f>AK8+SQRT(AK8*AK8+AL8)</f>
        <v>4.9589266620044299</v>
      </c>
      <c r="AN8" s="9">
        <f>AM8/(1+AM8)</f>
        <v>0.83218454317012425</v>
      </c>
      <c r="AP8" t="str">
        <f>Sheet1!S60</f>
        <v>HOSP: No hospital days</v>
      </c>
      <c r="AR8">
        <f>Sheet1!U60</f>
        <v>91.289454367506735</v>
      </c>
      <c r="AS8">
        <f>Sheet1!V60</f>
        <v>87.774471165446798</v>
      </c>
      <c r="AT8">
        <f>Sheet1!W60</f>
        <v>84.92899679340357</v>
      </c>
      <c r="AU8">
        <f>Sheet1!X60</f>
        <v>88.027176003076534</v>
      </c>
      <c r="AV8">
        <f>Sheet1!Y60</f>
        <v>85.643396864779518</v>
      </c>
      <c r="AW8">
        <f>Sheet1!Z60</f>
        <v>81.678082191780817</v>
      </c>
      <c r="AY8" s="4" t="str">
        <f>AP8</f>
        <v>HOSP: No hospital days</v>
      </c>
      <c r="AZ8" s="4"/>
      <c r="BA8" s="4"/>
      <c r="BB8" s="23">
        <f>AR8/100-AD8</f>
        <v>6.8001823372225711E-3</v>
      </c>
      <c r="BC8" s="23">
        <f>AS8/100-AI8</f>
        <v>9.04072157722835E-3</v>
      </c>
      <c r="BD8" s="23">
        <f>AT8/100-AN8</f>
        <v>1.7105424763911414E-2</v>
      </c>
      <c r="BE8" s="23">
        <f>AU8/100-AD23</f>
        <v>5.0745131235366836E-3</v>
      </c>
      <c r="BF8" s="23">
        <f>AV8/100-AI23</f>
        <v>4.5615350889431916E-3</v>
      </c>
      <c r="BG8" s="23">
        <f>AW8/100-AN23</f>
        <v>9.5131412731227494E-3</v>
      </c>
    </row>
    <row r="9" spans="1:59">
      <c r="A9" s="6">
        <f>A8+1</f>
        <v>2</v>
      </c>
      <c r="B9">
        <f>Sheet1!A9</f>
        <v>0</v>
      </c>
      <c r="C9" s="4">
        <f>Sheet1!B9</f>
        <v>0</v>
      </c>
      <c r="D9" s="4">
        <f>Sheet1!C9</f>
        <v>0</v>
      </c>
      <c r="E9" s="4" t="str">
        <f>Sheet1!D56</f>
        <v>BD</v>
      </c>
      <c r="F9">
        <f>Sheet1!E56</f>
        <v>0.94670819275023788</v>
      </c>
      <c r="G9">
        <f>Sheet1!F56</f>
        <v>4.4727052513193186E-2</v>
      </c>
      <c r="H9">
        <f>Sheet1!G56</f>
        <v>8.5647547365689074E-3</v>
      </c>
      <c r="I9">
        <f>Sheet1!H56</f>
        <v>0.92066259808195294</v>
      </c>
      <c r="J9">
        <f>Sheet1!I56</f>
        <v>5.7890148212728858E-2</v>
      </c>
      <c r="K9">
        <f>Sheet1!J56</f>
        <v>2.144725370531822E-2</v>
      </c>
      <c r="L9">
        <f>Sheet1!K56</f>
        <v>0.85794871794871796</v>
      </c>
      <c r="M9">
        <f>Sheet1!L56</f>
        <v>8.1538461538461532E-2</v>
      </c>
      <c r="N9">
        <f>Sheet1!M56</f>
        <v>6.051282051282051E-2</v>
      </c>
      <c r="O9" t="str">
        <f>Sheet1!D56</f>
        <v>BD</v>
      </c>
      <c r="P9">
        <f>Sheet1!E9</f>
        <v>0.54985754985754987</v>
      </c>
      <c r="Q9">
        <f>Sheet1!F9</f>
        <v>0.37037037037037035</v>
      </c>
      <c r="R9">
        <f>Sheet1!G9</f>
        <v>7.9772079772079771E-2</v>
      </c>
      <c r="S9">
        <f>Sheet1!H9</f>
        <v>0.44340602284527519</v>
      </c>
      <c r="T9">
        <f>Sheet1!I9</f>
        <v>0.40809968847352024</v>
      </c>
      <c r="U9">
        <f>Sheet1!J9</f>
        <v>0.14849428868120457</v>
      </c>
      <c r="V9">
        <f>Sheet1!K9</f>
        <v>0.33476394849785407</v>
      </c>
      <c r="W9">
        <f>Sheet1!L9</f>
        <v>0.36909871244635195</v>
      </c>
      <c r="X9">
        <f>Sheet1!M9</f>
        <v>0.29613733905579398</v>
      </c>
      <c r="Y9" s="2" t="str">
        <f t="shared" ref="Y9:Y34" si="4">E9</f>
        <v>BD</v>
      </c>
      <c r="Z9" s="33">
        <f t="shared" ref="Z9:Z21" si="5">F9-Q9</f>
        <v>0.57633782237986753</v>
      </c>
      <c r="AA9" s="18">
        <f t="shared" si="3"/>
        <v>6.4428325811304532</v>
      </c>
      <c r="AB9" s="9">
        <f t="shared" ref="AB9:AB19" si="6">P9/G9</f>
        <v>12.293623634049165</v>
      </c>
      <c r="AC9" s="9">
        <f t="shared" ref="AC9:AC19" si="7">AA9+SQRT(AA9*AA9+AB9)</f>
        <v>13.777934168874502</v>
      </c>
      <c r="AD9" s="9">
        <f t="shared" ref="AD9:AD19" si="8">AC9/(1+AC9)</f>
        <v>0.93233154319321476</v>
      </c>
      <c r="AE9" s="29">
        <f t="shared" ref="AE9:AE21" si="9">I9-T9</f>
        <v>0.51256290960843276</v>
      </c>
      <c r="AF9" s="29">
        <f t="shared" ref="AF9:AF21" si="10">(I9-T9)/2/J9</f>
        <v>4.4270305521150028</v>
      </c>
      <c r="AG9" s="29">
        <f t="shared" ref="AG9:AG34" si="11">S9/J9</f>
        <v>7.6594383765591969</v>
      </c>
      <c r="AH9" s="29">
        <f t="shared" ref="AH9:AH34" si="12">AF9+SQRT(AF9*AF9+AG9)</f>
        <v>9.6479536396464454</v>
      </c>
      <c r="AI9" s="29">
        <f t="shared" ref="AI9:AI34" si="13">AH9/(1+AH9)</f>
        <v>0.90608524099160104</v>
      </c>
      <c r="AJ9" s="9">
        <f t="shared" ref="AJ9:AJ21" si="14">L9-W9</f>
        <v>0.48885000550236601</v>
      </c>
      <c r="AK9" s="9">
        <f t="shared" ref="AK9:AK34" si="15">(L9-W9)/2/M9</f>
        <v>2.9976651280805466</v>
      </c>
      <c r="AL9" s="9">
        <f t="shared" ref="AL9:AL34" si="16">V9/M9</f>
        <v>4.1055955947850027</v>
      </c>
      <c r="AM9" s="9">
        <f t="shared" ref="AM9:AM34" si="17">AK9+SQRT(AK9*AK9+AL9)</f>
        <v>6.6158956092543431</v>
      </c>
      <c r="AN9" s="9">
        <f t="shared" ref="AN9:AN34" si="18">AM9/(1+AM9)</f>
        <v>0.8686956792337247</v>
      </c>
      <c r="AP9" t="str">
        <f>Sheet1!S61</f>
        <v>BED: No bed days</v>
      </c>
      <c r="AR9">
        <f>Sheet1!U61</f>
        <v>94.274528994372403</v>
      </c>
      <c r="AS9">
        <f>Sheet1!V61</f>
        <v>92.254484034424522</v>
      </c>
      <c r="AT9">
        <f>Sheet1!W61</f>
        <v>89.326614750343566</v>
      </c>
      <c r="AU9">
        <f>Sheet1!X61</f>
        <v>95.897961799769263</v>
      </c>
      <c r="AV9">
        <f>Sheet1!Y61</f>
        <v>94.552836359535362</v>
      </c>
      <c r="AW9">
        <f>Sheet1!Z61</f>
        <v>91.324200913242009</v>
      </c>
      <c r="AY9" s="4" t="str">
        <f t="shared" ref="AY9:AY19" si="19">AP9</f>
        <v>BED: No bed days</v>
      </c>
      <c r="AZ9" s="4"/>
      <c r="BA9" s="4"/>
      <c r="BB9" s="23">
        <f t="shared" ref="BB9:BB19" si="20">AR9/100-AD9</f>
        <v>1.0413746750509323E-2</v>
      </c>
      <c r="BC9" s="23">
        <f t="shared" ref="BC9:BC19" si="21">AS9/100-AI9</f>
        <v>1.6459599352644183E-2</v>
      </c>
      <c r="BD9" s="23">
        <f t="shared" ref="BD9:BD19" si="22">AT9/100-AN9</f>
        <v>2.4570468269710988E-2</v>
      </c>
      <c r="BE9" s="23">
        <f t="shared" ref="BE9:BE19" si="23">AU9/100-AD24</f>
        <v>8.9434611309472389E-3</v>
      </c>
      <c r="BF9" s="23">
        <f t="shared" ref="BF9:BF19" si="24">AV9/100-AI24</f>
        <v>1.2103699168992454E-2</v>
      </c>
      <c r="BG9" s="23">
        <f t="shared" ref="BG9:BG19" si="25">AW9/100-AN24</f>
        <v>2.2728344018146052E-2</v>
      </c>
    </row>
    <row r="10" spans="1:59">
      <c r="A10" s="6">
        <f t="shared" ref="A10:A37" si="26">A9+1</f>
        <v>3</v>
      </c>
      <c r="B10">
        <f>Sheet1!A10</f>
        <v>0</v>
      </c>
      <c r="C10" s="4">
        <f>Sheet1!B10</f>
        <v>0</v>
      </c>
      <c r="D10" s="4">
        <f>Sheet1!C10</f>
        <v>0</v>
      </c>
      <c r="E10" s="4" t="str">
        <f>Sheet1!D57</f>
        <v>SPL</v>
      </c>
      <c r="F10">
        <f>Sheet1!E57</f>
        <v>0.84872319793125739</v>
      </c>
      <c r="G10">
        <f>Sheet1!F57</f>
        <v>0.14459648744747333</v>
      </c>
      <c r="H10">
        <f>Sheet1!G57</f>
        <v>6.6803146212692597E-3</v>
      </c>
      <c r="I10">
        <f>Sheet1!H57</f>
        <v>0.80412252418240437</v>
      </c>
      <c r="J10">
        <f>Sheet1!I57</f>
        <v>0.17814371257485029</v>
      </c>
      <c r="K10">
        <f>Sheet1!J57</f>
        <v>1.7733763242745278E-2</v>
      </c>
      <c r="L10">
        <f>Sheet1!K57</f>
        <v>0.69738863287250386</v>
      </c>
      <c r="M10">
        <f>Sheet1!L57</f>
        <v>0.26574500768049153</v>
      </c>
      <c r="N10">
        <f>Sheet1!M57</f>
        <v>3.6866359447004608E-2</v>
      </c>
      <c r="O10" t="str">
        <f>Sheet1!D57</f>
        <v>SPL</v>
      </c>
      <c r="P10">
        <f>Sheet1!E10</f>
        <v>0.3674496644295302</v>
      </c>
      <c r="Q10">
        <f>Sheet1!F10</f>
        <v>0.60134228187919458</v>
      </c>
      <c r="R10">
        <f>Sheet1!G10</f>
        <v>3.1208053691275169E-2</v>
      </c>
      <c r="S10">
        <f>Sheet1!H10</f>
        <v>0.29714590557481996</v>
      </c>
      <c r="T10">
        <f>Sheet1!I10</f>
        <v>0.63990397439317148</v>
      </c>
      <c r="U10">
        <f>Sheet1!J10</f>
        <v>6.2950120032008533E-2</v>
      </c>
      <c r="V10">
        <f>Sheet1!K10</f>
        <v>0.23496027241770714</v>
      </c>
      <c r="W10">
        <f>Sheet1!L10</f>
        <v>0.60726447219069235</v>
      </c>
      <c r="X10">
        <f>Sheet1!M10</f>
        <v>0.15777525539160045</v>
      </c>
      <c r="Y10" s="2" t="str">
        <f t="shared" si="4"/>
        <v>SPL</v>
      </c>
      <c r="Z10" s="33">
        <f t="shared" si="5"/>
        <v>0.2473809160520628</v>
      </c>
      <c r="AA10" s="18">
        <f t="shared" si="3"/>
        <v>0.85541813780893994</v>
      </c>
      <c r="AB10" s="9">
        <f t="shared" si="6"/>
        <v>2.5412074035547465</v>
      </c>
      <c r="AC10" s="9">
        <f t="shared" si="7"/>
        <v>2.6645470978466874</v>
      </c>
      <c r="AD10" s="9">
        <f t="shared" si="8"/>
        <v>0.72711498220677617</v>
      </c>
      <c r="AE10" s="29">
        <f t="shared" si="9"/>
        <v>0.16421854978923289</v>
      </c>
      <c r="AF10" s="29">
        <f t="shared" si="10"/>
        <v>0.46091592966053607</v>
      </c>
      <c r="AG10" s="29">
        <f t="shared" si="11"/>
        <v>1.668012310285544</v>
      </c>
      <c r="AH10" s="29">
        <f t="shared" si="12"/>
        <v>1.8322130544662363</v>
      </c>
      <c r="AI10" s="29">
        <f t="shared" si="13"/>
        <v>0.64691921802173113</v>
      </c>
      <c r="AJ10" s="9">
        <f t="shared" si="14"/>
        <v>9.0124160681811505E-2</v>
      </c>
      <c r="AK10" s="9">
        <f t="shared" si="15"/>
        <v>0.1695688687972812</v>
      </c>
      <c r="AL10" s="9">
        <f t="shared" si="16"/>
        <v>0.88415686325969578</v>
      </c>
      <c r="AM10" s="9">
        <f t="shared" si="17"/>
        <v>1.1250323503207171</v>
      </c>
      <c r="AN10" s="9">
        <f t="shared" si="18"/>
        <v>0.52941892868168494</v>
      </c>
      <c r="AP10" t="str">
        <f>Sheet1!S62</f>
        <v>SPL: Satisfied with Purpose of Life</v>
      </c>
      <c r="AR10">
        <f>Sheet1!U62</f>
        <v>75.695294021694806</v>
      </c>
      <c r="AS10">
        <f>Sheet1!V62</f>
        <v>69.84637657846055</v>
      </c>
      <c r="AT10">
        <f>Sheet1!W62</f>
        <v>59.642693540998629</v>
      </c>
      <c r="AU10">
        <f>Sheet1!X62</f>
        <v>80.707601589539806</v>
      </c>
      <c r="AV10">
        <f>Sheet1!Y62</f>
        <v>75.155069358294796</v>
      </c>
      <c r="AW10">
        <f>Sheet1!Z62</f>
        <v>67.351598173515981</v>
      </c>
      <c r="AY10" s="4" t="str">
        <f t="shared" si="19"/>
        <v>SPL: Satisfied with Purpose of Life</v>
      </c>
      <c r="AZ10" s="4"/>
      <c r="BA10" s="4"/>
      <c r="BB10" s="23">
        <f t="shared" si="20"/>
        <v>2.9837958010171861E-2</v>
      </c>
      <c r="BC10" s="23">
        <f t="shared" si="21"/>
        <v>5.1544547762874315E-2</v>
      </c>
      <c r="BD10" s="23">
        <f t="shared" si="22"/>
        <v>6.7008006728301317E-2</v>
      </c>
      <c r="BE10" s="23">
        <f t="shared" si="23"/>
        <v>2.3676326877744236E-2</v>
      </c>
      <c r="BF10" s="23">
        <f t="shared" si="24"/>
        <v>3.9344303527034663E-2</v>
      </c>
      <c r="BG10" s="23">
        <f t="shared" si="25"/>
        <v>6.1781037117159987E-2</v>
      </c>
    </row>
    <row r="11" spans="1:59">
      <c r="A11" s="6">
        <f t="shared" si="26"/>
        <v>4</v>
      </c>
      <c r="B11">
        <f>Sheet1!A11</f>
        <v>0</v>
      </c>
      <c r="C11" s="4">
        <f>Sheet1!B11</f>
        <v>0</v>
      </c>
      <c r="D11" s="4">
        <f>Sheet1!C11</f>
        <v>0</v>
      </c>
      <c r="E11" s="4" t="str">
        <f>Sheet1!D58</f>
        <v>DP</v>
      </c>
      <c r="F11">
        <f>Sheet1!E58</f>
        <v>0.88272986167615952</v>
      </c>
      <c r="G11">
        <f>Sheet1!F58</f>
        <v>0.10994711147274207</v>
      </c>
      <c r="H11">
        <f>Sheet1!G58</f>
        <v>7.3230268510984537E-3</v>
      </c>
      <c r="I11">
        <f>Sheet1!H58</f>
        <v>0.8435900228733253</v>
      </c>
      <c r="J11">
        <f>Sheet1!I58</f>
        <v>0.13963620520640452</v>
      </c>
      <c r="K11">
        <f>Sheet1!J58</f>
        <v>1.6773771920270124E-2</v>
      </c>
      <c r="L11">
        <f>Sheet1!K58</f>
        <v>0.76851851851851849</v>
      </c>
      <c r="M11">
        <f>Sheet1!L58</f>
        <v>0.19230769230769232</v>
      </c>
      <c r="N11">
        <f>Sheet1!M58</f>
        <v>3.9173789173789171E-2</v>
      </c>
      <c r="O11" t="str">
        <f>Sheet1!D58</f>
        <v>DP</v>
      </c>
      <c r="P11">
        <f>Sheet1!E11</f>
        <v>0.34540963359407162</v>
      </c>
      <c r="Q11">
        <f>Sheet1!F11</f>
        <v>0.62041992589543027</v>
      </c>
      <c r="R11">
        <f>Sheet1!G11</f>
        <v>3.4170440510498147E-2</v>
      </c>
      <c r="S11">
        <f>Sheet1!H11</f>
        <v>0.28567035670356705</v>
      </c>
      <c r="T11">
        <f>Sheet1!I11</f>
        <v>0.64175891758917591</v>
      </c>
      <c r="U11">
        <f>Sheet1!J11</f>
        <v>7.2570725707257075E-2</v>
      </c>
      <c r="V11">
        <f>Sheet1!K11</f>
        <v>0.20282413350449294</v>
      </c>
      <c r="W11">
        <f>Sheet1!L11</f>
        <v>0.62772785622593064</v>
      </c>
      <c r="X11">
        <f>Sheet1!M11</f>
        <v>0.16944801026957637</v>
      </c>
      <c r="Y11" s="2" t="str">
        <f t="shared" si="4"/>
        <v>DP</v>
      </c>
      <c r="Z11" s="33">
        <f t="shared" si="5"/>
        <v>0.26230993578072925</v>
      </c>
      <c r="AA11" s="18">
        <f t="shared" si="3"/>
        <v>1.1928914378335476</v>
      </c>
      <c r="AB11" s="9">
        <f t="shared" si="6"/>
        <v>3.1415980735401594</v>
      </c>
      <c r="AC11" s="9">
        <f t="shared" si="7"/>
        <v>3.3293810951913234</v>
      </c>
      <c r="AD11" s="9">
        <f t="shared" si="8"/>
        <v>0.7690201028708914</v>
      </c>
      <c r="AE11" s="29">
        <f t="shared" si="9"/>
        <v>0.20183110528414938</v>
      </c>
      <c r="AF11" s="29">
        <f t="shared" si="10"/>
        <v>0.72270334540318859</v>
      </c>
      <c r="AG11" s="29">
        <f t="shared" si="11"/>
        <v>2.0458186777655611</v>
      </c>
      <c r="AH11" s="29">
        <f t="shared" si="12"/>
        <v>2.3252384630285468</v>
      </c>
      <c r="AI11" s="29">
        <f t="shared" si="13"/>
        <v>0.69926968813862922</v>
      </c>
      <c r="AJ11" s="9">
        <f t="shared" si="14"/>
        <v>0.14079066229258785</v>
      </c>
      <c r="AK11" s="9">
        <f t="shared" si="15"/>
        <v>0.36605572196072839</v>
      </c>
      <c r="AL11" s="9">
        <f t="shared" si="16"/>
        <v>1.0546854942233632</v>
      </c>
      <c r="AM11" s="9">
        <f t="shared" si="17"/>
        <v>1.4563227928216038</v>
      </c>
      <c r="AN11" s="9">
        <f t="shared" si="18"/>
        <v>0.59288738315566025</v>
      </c>
      <c r="AP11" t="str">
        <f>Sheet1!S63</f>
        <v>DEP: Not depressed</v>
      </c>
      <c r="AR11">
        <f>Sheet1!U63</f>
        <v>80.189217845200233</v>
      </c>
      <c r="AS11">
        <f>Sheet1!V63</f>
        <v>73.843802782916427</v>
      </c>
      <c r="AT11">
        <f>Sheet1!W63</f>
        <v>64.315162620247364</v>
      </c>
      <c r="AU11">
        <f>Sheet1!X63</f>
        <v>87.565696705550565</v>
      </c>
      <c r="AV11">
        <f>Sheet1!Y63</f>
        <v>81.391677004623887</v>
      </c>
      <c r="AW11">
        <f>Sheet1!Z63</f>
        <v>70.947488584474883</v>
      </c>
      <c r="AY11" s="4" t="str">
        <f t="shared" si="19"/>
        <v>DEP: Not depressed</v>
      </c>
      <c r="AZ11" s="4"/>
      <c r="BA11" s="4"/>
      <c r="BB11" s="23">
        <f t="shared" si="20"/>
        <v>3.2872075581110938E-2</v>
      </c>
      <c r="BC11" s="23">
        <f t="shared" si="21"/>
        <v>3.9168339690535015E-2</v>
      </c>
      <c r="BD11" s="23">
        <f t="shared" si="22"/>
        <v>5.0264243046813428E-2</v>
      </c>
      <c r="BE11" s="23">
        <f t="shared" si="23"/>
        <v>2.9474980088614045E-2</v>
      </c>
      <c r="BF11" s="23">
        <f t="shared" si="24"/>
        <v>3.8501244477648577E-2</v>
      </c>
      <c r="BG11" s="23">
        <f t="shared" si="25"/>
        <v>7.1094651283849508E-2</v>
      </c>
    </row>
    <row r="12" spans="1:59">
      <c r="A12" s="6">
        <f t="shared" si="26"/>
        <v>5</v>
      </c>
      <c r="B12">
        <f>Sheet1!A12</f>
        <v>0</v>
      </c>
      <c r="C12" s="4">
        <f>Sheet1!B12</f>
        <v>0</v>
      </c>
      <c r="D12" s="4">
        <f>Sheet1!C12</f>
        <v>0</v>
      </c>
      <c r="E12" s="4" t="str">
        <f>Sheet1!D59</f>
        <v>XD</v>
      </c>
      <c r="F12">
        <f>Sheet1!E59</f>
        <v>0.90385706182643222</v>
      </c>
      <c r="G12">
        <f>Sheet1!F59</f>
        <v>8.9619965967101534E-2</v>
      </c>
      <c r="H12">
        <f>Sheet1!G59</f>
        <v>6.5229722064662505E-3</v>
      </c>
      <c r="I12">
        <f>Sheet1!H59</f>
        <v>0.84562552831783599</v>
      </c>
      <c r="J12">
        <f>Sheet1!I59</f>
        <v>0.13820794590025359</v>
      </c>
      <c r="K12">
        <f>Sheet1!J59</f>
        <v>1.6166525781910399E-2</v>
      </c>
      <c r="L12">
        <f>Sheet1!K59</f>
        <v>0.72190784155214227</v>
      </c>
      <c r="M12">
        <f>Sheet1!L59</f>
        <v>0.23848019401778497</v>
      </c>
      <c r="N12">
        <f>Sheet1!M59</f>
        <v>3.9611964430072755E-2</v>
      </c>
      <c r="O12" t="str">
        <f>Sheet1!D59</f>
        <v>XD</v>
      </c>
      <c r="P12">
        <f>Sheet1!E12</f>
        <v>0.35947712418300654</v>
      </c>
      <c r="Q12">
        <f>Sheet1!F12</f>
        <v>0.58942364824717763</v>
      </c>
      <c r="R12">
        <f>Sheet1!G12</f>
        <v>5.1099227569815803E-2</v>
      </c>
      <c r="S12">
        <f>Sheet1!H12</f>
        <v>0.25294712024250587</v>
      </c>
      <c r="T12">
        <f>Sheet1!I12</f>
        <v>0.66722802290333449</v>
      </c>
      <c r="U12">
        <f>Sheet1!J12</f>
        <v>7.9824856854159645E-2</v>
      </c>
      <c r="V12">
        <f>Sheet1!K12</f>
        <v>0.15116279069767441</v>
      </c>
      <c r="W12">
        <f>Sheet1!L12</f>
        <v>0.70295983086680758</v>
      </c>
      <c r="X12">
        <f>Sheet1!M12</f>
        <v>0.14587737843551796</v>
      </c>
      <c r="Y12" s="2" t="str">
        <f t="shared" si="4"/>
        <v>XD</v>
      </c>
      <c r="Z12" s="33">
        <f t="shared" si="5"/>
        <v>0.31443341357925458</v>
      </c>
      <c r="AA12" s="26">
        <f t="shared" si="3"/>
        <v>1.7542598358867905</v>
      </c>
      <c r="AB12" s="21">
        <f t="shared" si="6"/>
        <v>4.0111276578141801</v>
      </c>
      <c r="AC12" s="21">
        <f t="shared" si="7"/>
        <v>4.4166939157505025</v>
      </c>
      <c r="AD12" s="21">
        <f t="shared" si="8"/>
        <v>0.8153855441061143</v>
      </c>
      <c r="AE12" s="29">
        <f t="shared" si="9"/>
        <v>0.1783975054145015</v>
      </c>
      <c r="AF12" s="29">
        <f t="shared" si="10"/>
        <v>0.64539525659130048</v>
      </c>
      <c r="AG12" s="29">
        <f t="shared" si="11"/>
        <v>1.830192313436602</v>
      </c>
      <c r="AH12" s="29">
        <f t="shared" si="12"/>
        <v>2.1443039765162841</v>
      </c>
      <c r="AI12" s="29">
        <f t="shared" si="13"/>
        <v>0.68196459137899734</v>
      </c>
      <c r="AJ12" s="9">
        <f t="shared" si="14"/>
        <v>1.8948010685334693E-2</v>
      </c>
      <c r="AK12" s="9">
        <f t="shared" si="15"/>
        <v>3.9726591894506801E-2</v>
      </c>
      <c r="AL12" s="9">
        <f t="shared" si="16"/>
        <v>0.63385888845092619</v>
      </c>
      <c r="AM12" s="9">
        <f t="shared" si="17"/>
        <v>0.83686967224738729</v>
      </c>
      <c r="AN12" s="9">
        <f t="shared" si="18"/>
        <v>0.45559556287054792</v>
      </c>
      <c r="AP12" t="str">
        <f>Sheet1!S64</f>
        <v>ADL: No ADL difficulties</v>
      </c>
      <c r="AR12">
        <f>Sheet1!U64</f>
        <v>86.273550281379983</v>
      </c>
      <c r="AS12">
        <f>Sheet1!V64</f>
        <v>76.120003217244431</v>
      </c>
      <c r="AT12">
        <f>Sheet1!W64</f>
        <v>56.665139715987173</v>
      </c>
      <c r="AU12">
        <f>Sheet1!X64</f>
        <v>90.18074605819767</v>
      </c>
      <c r="AV12">
        <f>Sheet1!Y64</f>
        <v>82.699898500056392</v>
      </c>
      <c r="AW12">
        <f>Sheet1!Z64</f>
        <v>67.636986301369859</v>
      </c>
      <c r="AY12" s="4" t="str">
        <f t="shared" si="19"/>
        <v>ADL: No ADL difficulties</v>
      </c>
      <c r="AZ12" s="4"/>
      <c r="BA12" s="4"/>
      <c r="BB12" s="23">
        <f t="shared" si="20"/>
        <v>4.7349958707685547E-2</v>
      </c>
      <c r="BC12" s="23">
        <f t="shared" si="21"/>
        <v>7.9235440793447021E-2</v>
      </c>
      <c r="BD12" s="23">
        <f t="shared" si="22"/>
        <v>0.11105583428932386</v>
      </c>
      <c r="BE12" s="23">
        <f t="shared" si="23"/>
        <v>4.1075314206189151E-2</v>
      </c>
      <c r="BF12" s="23">
        <f t="shared" si="24"/>
        <v>7.0162995198447931E-2</v>
      </c>
      <c r="BG12" s="23">
        <f t="shared" si="25"/>
        <v>0.11832774504957322</v>
      </c>
    </row>
    <row r="13" spans="1:59">
      <c r="A13" s="6">
        <f t="shared" si="26"/>
        <v>6</v>
      </c>
      <c r="B13">
        <f>Sheet1!A13</f>
        <v>0</v>
      </c>
      <c r="C13" s="4">
        <f>Sheet1!B13</f>
        <v>0</v>
      </c>
      <c r="D13" s="4">
        <f>Sheet1!C13</f>
        <v>0</v>
      </c>
      <c r="E13" s="4" t="str">
        <f>Sheet1!D60</f>
        <v>FLW</v>
      </c>
      <c r="F13">
        <f>Sheet1!E60</f>
        <v>0.95558244037331486</v>
      </c>
      <c r="G13">
        <f>Sheet1!F60</f>
        <v>3.6294503975112337E-2</v>
      </c>
      <c r="H13">
        <f>Sheet1!G60</f>
        <v>8.1230556515727616E-3</v>
      </c>
      <c r="I13">
        <f>Sheet1!H60</f>
        <v>0.92247171145686002</v>
      </c>
      <c r="J13">
        <f>Sheet1!I60</f>
        <v>5.7637906647807637E-2</v>
      </c>
      <c r="K13">
        <f>Sheet1!J60</f>
        <v>1.989038189533239E-2</v>
      </c>
      <c r="L13">
        <f>Sheet1!K60</f>
        <v>0.84978070175438591</v>
      </c>
      <c r="M13">
        <f>Sheet1!L60</f>
        <v>0.10526315789473684</v>
      </c>
      <c r="N13">
        <f>Sheet1!M60</f>
        <v>4.4956140350877194E-2</v>
      </c>
      <c r="O13" t="str">
        <f>Sheet1!D60</f>
        <v>FLW</v>
      </c>
      <c r="P13">
        <f>Sheet1!E13</f>
        <v>0.37010159651669083</v>
      </c>
      <c r="Q13">
        <f>Sheet1!F13</f>
        <v>0.54136429608127723</v>
      </c>
      <c r="R13">
        <f>Sheet1!G13</f>
        <v>8.8534107402031936E-2</v>
      </c>
      <c r="S13">
        <f>Sheet1!H13</f>
        <v>0.29081177520071366</v>
      </c>
      <c r="T13">
        <f>Sheet1!I13</f>
        <v>0.56199821587867971</v>
      </c>
      <c r="U13">
        <f>Sheet1!J13</f>
        <v>0.1471900089206066</v>
      </c>
      <c r="V13">
        <f>Sheet1!K13</f>
        <v>0.17548746518105848</v>
      </c>
      <c r="W13">
        <f>Sheet1!L13</f>
        <v>0.53203342618384397</v>
      </c>
      <c r="X13">
        <f>Sheet1!M13</f>
        <v>0.29247910863509752</v>
      </c>
      <c r="Y13" s="2" t="str">
        <f t="shared" si="4"/>
        <v>FLW</v>
      </c>
      <c r="Z13" s="33">
        <f t="shared" si="5"/>
        <v>0.41421814429203763</v>
      </c>
      <c r="AA13" s="18">
        <f t="shared" si="3"/>
        <v>5.7063480544612615</v>
      </c>
      <c r="AB13" s="9">
        <f t="shared" si="6"/>
        <v>10.197180178312253</v>
      </c>
      <c r="AC13" s="9">
        <f t="shared" si="7"/>
        <v>12.245429664057983</v>
      </c>
      <c r="AD13" s="9">
        <f t="shared" si="8"/>
        <v>0.92450226037487171</v>
      </c>
      <c r="AE13" s="29">
        <f t="shared" si="9"/>
        <v>0.36047349557818031</v>
      </c>
      <c r="AF13" s="29">
        <f t="shared" si="10"/>
        <v>3.1270522867947665</v>
      </c>
      <c r="AG13" s="29">
        <f t="shared" si="11"/>
        <v>5.0454950936663696</v>
      </c>
      <c r="AH13" s="29">
        <f t="shared" si="12"/>
        <v>6.9772407364702822</v>
      </c>
      <c r="AI13" s="29">
        <f t="shared" si="13"/>
        <v>0.87464337193332919</v>
      </c>
      <c r="AJ13" s="9">
        <f t="shared" si="14"/>
        <v>0.31774727557054194</v>
      </c>
      <c r="AK13" s="9">
        <f t="shared" si="15"/>
        <v>1.5092995589600744</v>
      </c>
      <c r="AL13" s="9">
        <f t="shared" si="16"/>
        <v>1.6671309192200556</v>
      </c>
      <c r="AM13" s="9">
        <f t="shared" si="17"/>
        <v>3.4955311864137135</v>
      </c>
      <c r="AN13" s="9">
        <f t="shared" si="18"/>
        <v>0.77755687625476255</v>
      </c>
      <c r="AP13" t="str">
        <f>Sheet1!S65</f>
        <v>FLW: Feel life is worthwhile</v>
      </c>
      <c r="AR13">
        <f>Sheet1!U65</f>
        <v>94.380556235217355</v>
      </c>
      <c r="AS13">
        <f>Sheet1!V65</f>
        <v>90.983672484517015</v>
      </c>
      <c r="AT13">
        <f>Sheet1!W65</f>
        <v>83.554741181859825</v>
      </c>
      <c r="AU13">
        <f>Sheet1!X65</f>
        <v>95.321112677861819</v>
      </c>
      <c r="AV13">
        <f>Sheet1!Y65</f>
        <v>91.710837938423367</v>
      </c>
      <c r="AW13">
        <f>Sheet1!Z65</f>
        <v>85.61643835616438</v>
      </c>
      <c r="AY13" s="4" t="str">
        <f t="shared" si="19"/>
        <v>FLW: Feel life is worthwhile</v>
      </c>
      <c r="AZ13" s="4"/>
      <c r="BA13" s="4"/>
      <c r="BB13" s="23">
        <f t="shared" si="20"/>
        <v>1.930330197730179E-2</v>
      </c>
      <c r="BC13" s="23">
        <f t="shared" si="21"/>
        <v>3.5193352911841003E-2</v>
      </c>
      <c r="BD13" s="23">
        <f t="shared" si="22"/>
        <v>5.799053556383571E-2</v>
      </c>
      <c r="BE13" s="23">
        <f t="shared" si="23"/>
        <v>2.1265278410175004E-2</v>
      </c>
      <c r="BF13" s="23">
        <f t="shared" si="24"/>
        <v>2.927860514916325E-2</v>
      </c>
      <c r="BG13" s="23">
        <f t="shared" si="25"/>
        <v>5.6887612906956764E-2</v>
      </c>
    </row>
    <row r="14" spans="1:59">
      <c r="A14" s="6">
        <f t="shared" si="26"/>
        <v>7</v>
      </c>
      <c r="B14">
        <f>Sheet1!A14</f>
        <v>0</v>
      </c>
      <c r="C14" s="4">
        <f>Sheet1!B14</f>
        <v>0</v>
      </c>
      <c r="D14" s="4">
        <f>Sheet1!C14</f>
        <v>0</v>
      </c>
      <c r="E14" s="4" t="str">
        <f>Sheet1!D61</f>
        <v>XS</v>
      </c>
      <c r="F14">
        <f>Sheet1!E61</f>
        <v>0.82641737032569362</v>
      </c>
      <c r="G14">
        <f>Sheet1!F61</f>
        <v>0.16731001206272617</v>
      </c>
      <c r="H14">
        <f>Sheet1!G61</f>
        <v>6.2726176115802173E-3</v>
      </c>
      <c r="I14">
        <f>Sheet1!H61</f>
        <v>0.77030421434552054</v>
      </c>
      <c r="J14">
        <f>Sheet1!I61</f>
        <v>0.21392687691878315</v>
      </c>
      <c r="K14">
        <f>Sheet1!J61</f>
        <v>1.5768908735696342E-2</v>
      </c>
      <c r="L14">
        <f>Sheet1!K61</f>
        <v>0.66376496191512513</v>
      </c>
      <c r="M14">
        <f>Sheet1!L61</f>
        <v>0.30359085963003263</v>
      </c>
      <c r="N14">
        <f>Sheet1!M61</f>
        <v>3.2644178454842222E-2</v>
      </c>
      <c r="O14" t="str">
        <f>Sheet1!D61</f>
        <v>XS</v>
      </c>
      <c r="P14">
        <f>Sheet1!E14</f>
        <v>0.313523042054898</v>
      </c>
      <c r="Q14">
        <f>Sheet1!F14</f>
        <v>0.66053890707630325</v>
      </c>
      <c r="R14">
        <f>Sheet1!G14</f>
        <v>2.5938050868798791E-2</v>
      </c>
      <c r="S14">
        <f>Sheet1!H14</f>
        <v>0.23011201822669453</v>
      </c>
      <c r="T14">
        <f>Sheet1!I14</f>
        <v>0.71729637364723753</v>
      </c>
      <c r="U14">
        <f>Sheet1!J14</f>
        <v>5.2591608126067974E-2</v>
      </c>
      <c r="V14">
        <f>Sheet1!K14</f>
        <v>0.14003164556962025</v>
      </c>
      <c r="W14">
        <f>Sheet1!L14</f>
        <v>0.73575949367088611</v>
      </c>
      <c r="X14">
        <f>Sheet1!M14</f>
        <v>0.12420886075949367</v>
      </c>
      <c r="Y14" s="2" t="str">
        <f t="shared" si="4"/>
        <v>XS</v>
      </c>
      <c r="Z14" s="33">
        <f t="shared" si="5"/>
        <v>0.16587846324939037</v>
      </c>
      <c r="AA14" s="18">
        <f t="shared" si="3"/>
        <v>0.49572186746122793</v>
      </c>
      <c r="AB14" s="9">
        <f t="shared" si="6"/>
        <v>1.8739048440051222</v>
      </c>
      <c r="AC14" s="9">
        <f t="shared" si="7"/>
        <v>1.951621937481272</v>
      </c>
      <c r="AD14" s="9">
        <f t="shared" si="8"/>
        <v>0.66120322277678389</v>
      </c>
      <c r="AE14" s="29">
        <f t="shared" si="9"/>
        <v>5.3007840698283015E-2</v>
      </c>
      <c r="AF14" s="29">
        <f t="shared" si="10"/>
        <v>0.12389242871620877</v>
      </c>
      <c r="AG14" s="29">
        <f t="shared" si="11"/>
        <v>1.0756573533023437</v>
      </c>
      <c r="AH14" s="29">
        <f t="shared" si="12"/>
        <v>1.1684050840706304</v>
      </c>
      <c r="AI14" s="29">
        <f t="shared" si="13"/>
        <v>0.538831555346313</v>
      </c>
      <c r="AJ14" s="9">
        <f t="shared" si="14"/>
        <v>-7.1994531755760982E-2</v>
      </c>
      <c r="AK14" s="10">
        <f t="shared" si="15"/>
        <v>-0.11857163921782141</v>
      </c>
      <c r="AL14" s="9">
        <f t="shared" si="16"/>
        <v>0.46125119096229755</v>
      </c>
      <c r="AM14" s="9">
        <f t="shared" si="17"/>
        <v>0.57085596727114041</v>
      </c>
      <c r="AN14" s="9">
        <f t="shared" si="18"/>
        <v>0.36340439808929142</v>
      </c>
      <c r="AP14" t="str">
        <f>Sheet1!S66</f>
        <v>EXSTR: Good extremity strength</v>
      </c>
      <c r="AR14">
        <f>Sheet1!U66</f>
        <v>67.612755892667806</v>
      </c>
      <c r="AS14">
        <f>Sheet1!V66</f>
        <v>57.636933966058074</v>
      </c>
      <c r="AT14">
        <f>Sheet1!W66</f>
        <v>42.098030233623454</v>
      </c>
      <c r="AU14">
        <f>Sheet1!X66</f>
        <v>84.630175618510449</v>
      </c>
      <c r="AV14">
        <f>Sheet1!Y66</f>
        <v>78.752678470734182</v>
      </c>
      <c r="AW14">
        <f>Sheet1!Z66</f>
        <v>65.353881278538807</v>
      </c>
      <c r="AY14" s="4" t="str">
        <f t="shared" si="19"/>
        <v>EXSTR: Good extremity strength</v>
      </c>
      <c r="AZ14" s="4"/>
      <c r="BA14" s="4"/>
      <c r="BB14" s="23">
        <f t="shared" si="20"/>
        <v>1.4924336149894191E-2</v>
      </c>
      <c r="BC14" s="23">
        <f t="shared" si="21"/>
        <v>3.7537784314267686E-2</v>
      </c>
      <c r="BD14" s="23">
        <f t="shared" si="22"/>
        <v>5.7575904246943144E-2</v>
      </c>
      <c r="BE14" s="23">
        <f t="shared" si="23"/>
        <v>1.5545056404152935E-2</v>
      </c>
      <c r="BF14" s="23">
        <f t="shared" si="24"/>
        <v>2.9881209284608801E-2</v>
      </c>
      <c r="BG14" s="23">
        <f t="shared" si="25"/>
        <v>4.914391151391051E-2</v>
      </c>
    </row>
    <row r="15" spans="1:59">
      <c r="A15" s="6">
        <f t="shared" si="26"/>
        <v>8</v>
      </c>
      <c r="B15">
        <f>Sheet1!A15</f>
        <v>0</v>
      </c>
      <c r="C15" s="4">
        <f>Sheet1!B15</f>
        <v>0</v>
      </c>
      <c r="D15" s="4">
        <f>Sheet1!C15</f>
        <v>0</v>
      </c>
      <c r="E15" s="4" t="str">
        <f>Sheet1!D62</f>
        <v>VG</v>
      </c>
      <c r="F15">
        <f>Sheet1!E62</f>
        <v>0.90176634645181286</v>
      </c>
      <c r="G15">
        <f>Sheet1!F62</f>
        <v>9.3378783183555414E-2</v>
      </c>
      <c r="H15">
        <f>Sheet1!G62</f>
        <v>4.8548703646317526E-3</v>
      </c>
      <c r="I15">
        <f>Sheet1!H62</f>
        <v>0.8461276402452873</v>
      </c>
      <c r="J15">
        <f>Sheet1!I62</f>
        <v>0.1396774926186691</v>
      </c>
      <c r="K15">
        <f>Sheet1!J62</f>
        <v>1.4194867136043607E-2</v>
      </c>
      <c r="L15">
        <f>Sheet1!K62</f>
        <v>0.73036253776435045</v>
      </c>
      <c r="M15">
        <f>Sheet1!L62</f>
        <v>0.22809667673716011</v>
      </c>
      <c r="N15">
        <f>Sheet1!M62</f>
        <v>4.1540785498489427E-2</v>
      </c>
      <c r="O15" t="str">
        <f>Sheet1!D62</f>
        <v>VG</v>
      </c>
      <c r="P15">
        <f>Sheet1!E15</f>
        <v>0.31395348837209303</v>
      </c>
      <c r="Q15">
        <f>Sheet1!F15</f>
        <v>0.64418604651162792</v>
      </c>
      <c r="R15">
        <f>Sheet1!G15</f>
        <v>4.1860465116279069E-2</v>
      </c>
      <c r="S15">
        <f>Sheet1!H15</f>
        <v>0.2525503170664461</v>
      </c>
      <c r="T15">
        <f>Sheet1!I15</f>
        <v>0.67438654535428733</v>
      </c>
      <c r="U15">
        <f>Sheet1!J15</f>
        <v>7.3063137579266607E-2</v>
      </c>
      <c r="V15">
        <f>Sheet1!K15</f>
        <v>0.23864959254947612</v>
      </c>
      <c r="W15">
        <f>Sheet1!L15</f>
        <v>0.60768335273573926</v>
      </c>
      <c r="X15">
        <f>Sheet1!M15</f>
        <v>0.15366705471478465</v>
      </c>
      <c r="Y15" s="2" t="str">
        <f t="shared" si="4"/>
        <v>VG</v>
      </c>
      <c r="Z15" s="33">
        <f t="shared" si="5"/>
        <v>0.25758029994018494</v>
      </c>
      <c r="AA15" s="18">
        <f t="shared" si="3"/>
        <v>1.3792228339164438</v>
      </c>
      <c r="AB15" s="9">
        <f t="shared" si="6"/>
        <v>3.3621501337723814</v>
      </c>
      <c r="AC15" s="9">
        <f t="shared" si="7"/>
        <v>3.6736521222949041</v>
      </c>
      <c r="AD15" s="9">
        <f t="shared" si="8"/>
        <v>0.7860345670081732</v>
      </c>
      <c r="AE15" s="29">
        <f t="shared" si="9"/>
        <v>0.17174109489099998</v>
      </c>
      <c r="AF15" s="29">
        <f t="shared" si="10"/>
        <v>0.61477726894721374</v>
      </c>
      <c r="AG15" s="29">
        <f t="shared" si="11"/>
        <v>1.8080960098269301</v>
      </c>
      <c r="AH15" s="29">
        <f t="shared" si="12"/>
        <v>2.0933059633732385</v>
      </c>
      <c r="AI15" s="29">
        <f t="shared" si="13"/>
        <v>0.67672127754556044</v>
      </c>
      <c r="AJ15" s="9">
        <f t="shared" si="14"/>
        <v>0.12267918502861119</v>
      </c>
      <c r="AK15" s="9">
        <f t="shared" si="15"/>
        <v>0.26891927314218744</v>
      </c>
      <c r="AL15" s="9">
        <f t="shared" si="16"/>
        <v>1.0462651011109483</v>
      </c>
      <c r="AM15" s="9">
        <f t="shared" si="17"/>
        <v>1.3265499632123416</v>
      </c>
      <c r="AN15" s="9">
        <f t="shared" si="18"/>
        <v>0.57017901364161194</v>
      </c>
      <c r="AP15" t="str">
        <f>Sheet1!S67</f>
        <v>EVGG: Exc/ Very Good/ Good health</v>
      </c>
      <c r="AR15">
        <f>Sheet1!U67</f>
        <v>78.957670663078048</v>
      </c>
      <c r="AS15">
        <f>Sheet1!V67</f>
        <v>70.827636129654948</v>
      </c>
      <c r="AT15">
        <f>Sheet1!W67</f>
        <v>60.650480989464043</v>
      </c>
      <c r="AU15">
        <f>Sheet1!X67</f>
        <v>80.015382643250859</v>
      </c>
      <c r="AV15">
        <f>Sheet1!Y67</f>
        <v>73.598736889590612</v>
      </c>
      <c r="AW15">
        <f>Sheet1!Z67</f>
        <v>64.668949771689498</v>
      </c>
      <c r="AY15" s="4" t="str">
        <f t="shared" si="19"/>
        <v>EVGG: Exc/ Very Good/ Good health</v>
      </c>
      <c r="AZ15" s="4"/>
      <c r="BA15" s="4"/>
      <c r="BB15" s="23">
        <f t="shared" si="20"/>
        <v>3.5421396226072988E-3</v>
      </c>
      <c r="BC15" s="23">
        <f t="shared" si="21"/>
        <v>3.1555083750989033E-2</v>
      </c>
      <c r="BD15" s="23">
        <f t="shared" si="22"/>
        <v>3.6325796253028453E-2</v>
      </c>
      <c r="BE15" s="23">
        <f t="shared" si="23"/>
        <v>1.6162258217713443E-3</v>
      </c>
      <c r="BF15" s="23">
        <f t="shared" si="24"/>
        <v>3.3091256811614178E-2</v>
      </c>
      <c r="BG15" s="23">
        <f t="shared" si="25"/>
        <v>4.9439241717120663E-2</v>
      </c>
    </row>
    <row r="16" spans="1:59">
      <c r="A16" s="6">
        <f t="shared" si="26"/>
        <v>9</v>
      </c>
      <c r="B16">
        <f>Sheet1!A16</f>
        <v>0</v>
      </c>
      <c r="C16" s="4">
        <f>Sheet1!B16</f>
        <v>0</v>
      </c>
      <c r="D16" s="4">
        <f>Sheet1!C16</f>
        <v>0</v>
      </c>
      <c r="E16" s="4" t="str">
        <f>Sheet1!D63</f>
        <v>TW</v>
      </c>
      <c r="F16">
        <f>Sheet1!E63</f>
        <v>0.82616964625332823</v>
      </c>
      <c r="G16">
        <f>Sheet1!F63</f>
        <v>0.1701534170153417</v>
      </c>
      <c r="H16">
        <f>Sheet1!G63</f>
        <v>3.6769367313300369E-3</v>
      </c>
      <c r="I16">
        <f>Sheet1!H63</f>
        <v>0.71668472372697722</v>
      </c>
      <c r="J16">
        <f>Sheet1!I63</f>
        <v>0.2724810400866739</v>
      </c>
      <c r="K16">
        <f>Sheet1!J63</f>
        <v>1.0834236186348862E-2</v>
      </c>
      <c r="L16">
        <f>Sheet1!K63</f>
        <v>0.53658536585365857</v>
      </c>
      <c r="M16">
        <f>Sheet1!L63</f>
        <v>0.45257452574525747</v>
      </c>
      <c r="N16">
        <f>Sheet1!M63</f>
        <v>1.0840108401084011E-2</v>
      </c>
      <c r="O16" t="str">
        <f>Sheet1!D63</f>
        <v>TW</v>
      </c>
      <c r="P16">
        <f>Sheet1!E16</f>
        <v>0.29286694101508914</v>
      </c>
      <c r="Q16">
        <f>Sheet1!F16</f>
        <v>0.67832647462277096</v>
      </c>
      <c r="R16">
        <f>Sheet1!G16</f>
        <v>2.8806584362139918E-2</v>
      </c>
      <c r="S16">
        <f>Sheet1!H16</f>
        <v>0.15716151501959078</v>
      </c>
      <c r="T16">
        <f>Sheet1!I16</f>
        <v>0.79509505151647075</v>
      </c>
      <c r="U16">
        <f>Sheet1!J16</f>
        <v>4.7743433463938473E-2</v>
      </c>
      <c r="V16">
        <f>Sheet1!K16</f>
        <v>5.7979017117614579E-2</v>
      </c>
      <c r="W16">
        <f>Sheet1!L16</f>
        <v>0.84097183876311432</v>
      </c>
      <c r="X16">
        <f>Sheet1!M16</f>
        <v>0.10104914411927111</v>
      </c>
      <c r="Y16" s="2" t="str">
        <f t="shared" si="4"/>
        <v>TW</v>
      </c>
      <c r="Z16" s="33">
        <f t="shared" si="5"/>
        <v>0.14784317163055727</v>
      </c>
      <c r="AA16" s="18">
        <f t="shared" si="3"/>
        <v>0.43444079532421953</v>
      </c>
      <c r="AB16" s="9">
        <f t="shared" si="6"/>
        <v>1.7211934156378599</v>
      </c>
      <c r="AC16" s="9">
        <f t="shared" si="7"/>
        <v>1.8164437693730457</v>
      </c>
      <c r="AD16" s="9">
        <f t="shared" si="8"/>
        <v>0.64494231666389534</v>
      </c>
      <c r="AE16" s="29">
        <f t="shared" si="9"/>
        <v>-7.8410327789493528E-2</v>
      </c>
      <c r="AF16" s="29">
        <f t="shared" si="10"/>
        <v>-0.14388217206700302</v>
      </c>
      <c r="AG16" s="29">
        <f t="shared" si="11"/>
        <v>0.5767796356384981</v>
      </c>
      <c r="AH16" s="29">
        <f t="shared" si="12"/>
        <v>0.62908724199620347</v>
      </c>
      <c r="AI16" s="29">
        <f t="shared" si="13"/>
        <v>0.38615933252620094</v>
      </c>
      <c r="AJ16" s="9">
        <f t="shared" si="14"/>
        <v>-0.30438647290945575</v>
      </c>
      <c r="AK16" s="10">
        <f t="shared" si="15"/>
        <v>-0.33628325899278194</v>
      </c>
      <c r="AL16" s="9">
        <f t="shared" si="16"/>
        <v>0.12810932524790286</v>
      </c>
      <c r="AM16" s="9">
        <f t="shared" si="17"/>
        <v>0.15483358609269188</v>
      </c>
      <c r="AN16" s="9">
        <f t="shared" si="18"/>
        <v>0.13407437050437868</v>
      </c>
      <c r="AP16" t="str">
        <f>Sheet1!S68</f>
        <v>TWLK: Walk 10 feet &lt; 10 seconds</v>
      </c>
      <c r="AR16">
        <f>Sheet1!U68</f>
        <v>64.325911426474192</v>
      </c>
      <c r="AS16">
        <f>Sheet1!V68</f>
        <v>44.54991553374628</v>
      </c>
      <c r="AT16">
        <f>Sheet1!W68</f>
        <v>16.91109074243813</v>
      </c>
      <c r="AU16">
        <f>Sheet1!X68</f>
        <v>73.836687604153312</v>
      </c>
      <c r="AV16">
        <f>Sheet1!Y68</f>
        <v>58.554189692116836</v>
      </c>
      <c r="AW16">
        <f>Sheet1!Z68</f>
        <v>29.965753424657535</v>
      </c>
      <c r="AY16" s="4" t="str">
        <f t="shared" si="19"/>
        <v>TWLK: Walk 10 feet &lt; 10 seconds</v>
      </c>
      <c r="AZ16" s="4"/>
      <c r="BA16" s="4"/>
      <c r="BB16" s="23">
        <f t="shared" si="20"/>
        <v>-1.6832023991534273E-3</v>
      </c>
      <c r="BC16" s="23">
        <f t="shared" si="21"/>
        <v>5.9339822811261878E-2</v>
      </c>
      <c r="BD16" s="23">
        <f t="shared" si="22"/>
        <v>3.5036536920002637E-2</v>
      </c>
      <c r="BE16" s="23">
        <f t="shared" si="23"/>
        <v>6.8185112504883794E-3</v>
      </c>
      <c r="BF16" s="23">
        <f t="shared" si="24"/>
        <v>5.3549440608479326E-2</v>
      </c>
      <c r="BG16" s="23">
        <f t="shared" si="25"/>
        <v>6.7405785898385001E-2</v>
      </c>
    </row>
    <row r="17" spans="1:59">
      <c r="A17" s="6">
        <f t="shared" si="26"/>
        <v>10</v>
      </c>
      <c r="B17">
        <f>Sheet1!A17</f>
        <v>0</v>
      </c>
      <c r="C17" s="4">
        <f>Sheet1!B17</f>
        <v>0</v>
      </c>
      <c r="D17" s="4">
        <f>Sheet1!C17</f>
        <v>0</v>
      </c>
      <c r="E17" s="4" t="str">
        <f>Sheet1!D64</f>
        <v>YD</v>
      </c>
      <c r="F17">
        <f>Sheet1!E64</f>
        <v>0.84781374219193639</v>
      </c>
      <c r="G17">
        <f>Sheet1!F64</f>
        <v>0.14707552526973311</v>
      </c>
      <c r="H17">
        <f>Sheet1!G64</f>
        <v>5.1107325383304937E-3</v>
      </c>
      <c r="I17">
        <f>Sheet1!H64</f>
        <v>0.77199232666483963</v>
      </c>
      <c r="J17">
        <f>Sheet1!I64</f>
        <v>0.21129076459303919</v>
      </c>
      <c r="K17">
        <f>Sheet1!J64</f>
        <v>1.6716908742121128E-2</v>
      </c>
      <c r="L17">
        <f>Sheet1!K64</f>
        <v>0.60602549246813442</v>
      </c>
      <c r="M17">
        <f>Sheet1!L64</f>
        <v>0.34878331402085749</v>
      </c>
      <c r="N17">
        <f>Sheet1!M64</f>
        <v>4.5191193511008108E-2</v>
      </c>
      <c r="O17" t="str">
        <f>Sheet1!D64</f>
        <v>YD</v>
      </c>
      <c r="P17">
        <f>Sheet1!E17</f>
        <v>0.29456018518518517</v>
      </c>
      <c r="Q17">
        <f>Sheet1!F17</f>
        <v>0.67361111111111116</v>
      </c>
      <c r="R17">
        <f>Sheet1!G17</f>
        <v>3.1828703703703706E-2</v>
      </c>
      <c r="S17">
        <f>Sheet1!H17</f>
        <v>0.22064264849074974</v>
      </c>
      <c r="T17">
        <f>Sheet1!I17</f>
        <v>0.72716650438169428</v>
      </c>
      <c r="U17">
        <f>Sheet1!J17</f>
        <v>5.2190847127555985E-2</v>
      </c>
      <c r="V17">
        <f>Sheet1!K17</f>
        <v>0.15606060606060607</v>
      </c>
      <c r="W17">
        <f>Sheet1!L17</f>
        <v>0.73181818181818181</v>
      </c>
      <c r="X17">
        <f>Sheet1!M17</f>
        <v>0.11212121212121212</v>
      </c>
      <c r="Y17" s="2" t="str">
        <f t="shared" si="4"/>
        <v>YD</v>
      </c>
      <c r="Z17" s="33">
        <f t="shared" si="5"/>
        <v>0.17420263108082523</v>
      </c>
      <c r="AA17" s="18">
        <f t="shared" si="3"/>
        <v>0.59222168597168579</v>
      </c>
      <c r="AB17" s="9">
        <f t="shared" si="6"/>
        <v>2.0027817996567996</v>
      </c>
      <c r="AC17" s="9">
        <f t="shared" si="7"/>
        <v>2.126336520327949</v>
      </c>
      <c r="AD17" s="9">
        <f t="shared" si="8"/>
        <v>0.68013680117356623</v>
      </c>
      <c r="AE17" s="29">
        <f t="shared" si="9"/>
        <v>4.4825822283145356E-2</v>
      </c>
      <c r="AF17" s="29">
        <f t="shared" si="10"/>
        <v>0.10607615143398015</v>
      </c>
      <c r="AG17" s="29">
        <f t="shared" si="11"/>
        <v>1.0442607319620567</v>
      </c>
      <c r="AH17" s="29">
        <f t="shared" si="12"/>
        <v>1.1334577172921092</v>
      </c>
      <c r="AI17" s="29">
        <f t="shared" si="13"/>
        <v>0.53127732886628298</v>
      </c>
      <c r="AJ17" s="9">
        <f t="shared" si="14"/>
        <v>-0.12579268935004739</v>
      </c>
      <c r="AK17" s="10">
        <f t="shared" si="15"/>
        <v>-0.18033071579583204</v>
      </c>
      <c r="AL17" s="9">
        <f t="shared" si="16"/>
        <v>0.44744286721030907</v>
      </c>
      <c r="AM17" s="9">
        <f t="shared" si="17"/>
        <v>0.51246220728417913</v>
      </c>
      <c r="AN17" s="9">
        <f t="shared" si="18"/>
        <v>0.33882645451642135</v>
      </c>
      <c r="AP17" t="str">
        <f>Sheet1!S69</f>
        <v>IADL: No IADL difficulties</v>
      </c>
      <c r="AR17">
        <f>Sheet1!U69</f>
        <v>71.813065818448734</v>
      </c>
      <c r="AS17">
        <f>Sheet1!V69</f>
        <v>58.698624628006115</v>
      </c>
      <c r="AT17">
        <f>Sheet1!W69</f>
        <v>39.532753092075126</v>
      </c>
      <c r="AU17">
        <f>Sheet1!X69</f>
        <v>80.887065760799899</v>
      </c>
      <c r="AV17">
        <f>Sheet1!Y69</f>
        <v>70.452238637645195</v>
      </c>
      <c r="AW17">
        <f>Sheet1!Z69</f>
        <v>50.742009132420094</v>
      </c>
      <c r="AY17" s="4" t="str">
        <f t="shared" si="19"/>
        <v>IADL: No IADL difficulties</v>
      </c>
      <c r="AZ17" s="4"/>
      <c r="BA17" s="4"/>
      <c r="BB17" s="23">
        <f t="shared" si="20"/>
        <v>3.7993857010921062E-2</v>
      </c>
      <c r="BC17" s="23">
        <f t="shared" si="21"/>
        <v>5.5708917413778147E-2</v>
      </c>
      <c r="BD17" s="23">
        <f t="shared" si="22"/>
        <v>5.6501076404329886E-2</v>
      </c>
      <c r="BE17" s="23">
        <f t="shared" si="23"/>
        <v>3.4023049762669788E-2</v>
      </c>
      <c r="BF17" s="23">
        <f t="shared" si="24"/>
        <v>5.5752248099197876E-2</v>
      </c>
      <c r="BG17" s="23">
        <f t="shared" si="25"/>
        <v>8.1362840275202464E-2</v>
      </c>
    </row>
    <row r="18" spans="1:59">
      <c r="A18" s="6">
        <f t="shared" si="26"/>
        <v>11</v>
      </c>
      <c r="B18">
        <f>Sheet1!A18</f>
        <v>0</v>
      </c>
      <c r="C18" s="4">
        <f>Sheet1!B18</f>
        <v>0</v>
      </c>
      <c r="D18" s="4">
        <f>Sheet1!C18</f>
        <v>0</v>
      </c>
      <c r="E18" s="4" t="str">
        <f>Sheet1!D65</f>
        <v>CG</v>
      </c>
      <c r="F18">
        <f>Sheet1!E65</f>
        <v>0.86385084589711125</v>
      </c>
      <c r="G18">
        <f>Sheet1!F65</f>
        <v>0.12889860743468753</v>
      </c>
      <c r="H18">
        <f>Sheet1!G65</f>
        <v>7.2505466682011742E-3</v>
      </c>
      <c r="I18">
        <f>Sheet1!H65</f>
        <v>0.80594817432273258</v>
      </c>
      <c r="J18">
        <f>Sheet1!I65</f>
        <v>0.17991755005889282</v>
      </c>
      <c r="K18">
        <f>Sheet1!J65</f>
        <v>1.4134275618374558E-2</v>
      </c>
      <c r="L18">
        <f>Sheet1!K65</f>
        <v>0.66611295681063121</v>
      </c>
      <c r="M18">
        <f>Sheet1!L65</f>
        <v>0.29900332225913623</v>
      </c>
      <c r="N18">
        <f>Sheet1!M65</f>
        <v>3.4883720930232558E-2</v>
      </c>
      <c r="O18" t="str">
        <f>Sheet1!D65</f>
        <v>CG</v>
      </c>
      <c r="P18">
        <f>Sheet1!E18</f>
        <v>0.27435610302351626</v>
      </c>
      <c r="Q18">
        <f>Sheet1!F18</f>
        <v>0.69988801791713329</v>
      </c>
      <c r="R18">
        <f>Sheet1!G18</f>
        <v>2.5755879059350503E-2</v>
      </c>
      <c r="S18">
        <f>Sheet1!H18</f>
        <v>0.16876440347456126</v>
      </c>
      <c r="T18">
        <f>Sheet1!I18</f>
        <v>0.77911717780535361</v>
      </c>
      <c r="U18">
        <f>Sheet1!J18</f>
        <v>5.2118418720085088E-2</v>
      </c>
      <c r="V18">
        <f>Sheet1!K18</f>
        <v>7.020872865275142E-2</v>
      </c>
      <c r="W18">
        <f>Sheet1!L18</f>
        <v>0.82479443390259333</v>
      </c>
      <c r="X18">
        <f>Sheet1!M18</f>
        <v>0.10499683744465528</v>
      </c>
      <c r="Y18" s="2" t="str">
        <f t="shared" si="4"/>
        <v>CG</v>
      </c>
      <c r="Z18" s="33">
        <f t="shared" si="5"/>
        <v>0.16396282797997797</v>
      </c>
      <c r="AA18" s="26">
        <f t="shared" si="3"/>
        <v>0.63601473764197702</v>
      </c>
      <c r="AB18" s="21">
        <f t="shared" si="6"/>
        <v>2.1284644456886901</v>
      </c>
      <c r="AC18" s="21">
        <f t="shared" si="7"/>
        <v>2.227548335209582</v>
      </c>
      <c r="AD18" s="21">
        <f t="shared" si="8"/>
        <v>0.6901673046718092</v>
      </c>
      <c r="AE18" s="29">
        <f t="shared" si="9"/>
        <v>2.6830996517378969E-2</v>
      </c>
      <c r="AF18" s="29">
        <f t="shared" si="10"/>
        <v>7.4564700632585093E-2</v>
      </c>
      <c r="AG18" s="29">
        <f t="shared" si="11"/>
        <v>0.9380096795410966</v>
      </c>
      <c r="AH18" s="29">
        <f t="shared" si="12"/>
        <v>1.0459397950845293</v>
      </c>
      <c r="AI18" s="29">
        <f t="shared" si="13"/>
        <v>0.51122706425548337</v>
      </c>
      <c r="AJ18" s="9">
        <f t="shared" si="14"/>
        <v>-0.15868147709196212</v>
      </c>
      <c r="AK18" s="10">
        <f t="shared" si="15"/>
        <v>-0.26535069224822555</v>
      </c>
      <c r="AL18" s="9">
        <f t="shared" si="16"/>
        <v>0.23480919249420196</v>
      </c>
      <c r="AM18" s="9">
        <f t="shared" si="17"/>
        <v>0.28711666639915595</v>
      </c>
      <c r="AN18" s="9">
        <f t="shared" si="18"/>
        <v>0.22306965164424059</v>
      </c>
      <c r="AP18" t="str">
        <f>Sheet1!S70</f>
        <v>COG: 3MSE &gt; 90</v>
      </c>
      <c r="AR18">
        <f>Sheet1!U70</f>
        <v>70.8669765924476</v>
      </c>
      <c r="AS18">
        <f>Sheet1!V70</f>
        <v>54.628810423871954</v>
      </c>
      <c r="AT18">
        <f>Sheet1!W70</f>
        <v>27.576729271644528</v>
      </c>
      <c r="AU18">
        <f>Sheet1!X70</f>
        <v>67.234969875656972</v>
      </c>
      <c r="AV18">
        <f>Sheet1!Y70</f>
        <v>53.095748280139844</v>
      </c>
      <c r="AW18">
        <f>Sheet1!Z70</f>
        <v>25.684931506849313</v>
      </c>
      <c r="AY18" s="4" t="str">
        <f t="shared" si="19"/>
        <v>COG: 3MSE &gt; 90</v>
      </c>
      <c r="AZ18" s="4"/>
      <c r="BA18" s="4"/>
      <c r="BB18" s="23">
        <f t="shared" si="20"/>
        <v>1.8502461252666746E-2</v>
      </c>
      <c r="BC18" s="23">
        <f t="shared" si="21"/>
        <v>3.5061039983236175E-2</v>
      </c>
      <c r="BD18" s="23">
        <f t="shared" si="22"/>
        <v>5.2697641072204704E-2</v>
      </c>
      <c r="BE18" s="23">
        <f t="shared" si="23"/>
        <v>1.8434539146265361E-2</v>
      </c>
      <c r="BF18" s="23">
        <f t="shared" si="24"/>
        <v>1.7752266583745069E-2</v>
      </c>
      <c r="BG18" s="23">
        <f t="shared" si="25"/>
        <v>3.71173266537764E-2</v>
      </c>
    </row>
    <row r="19" spans="1:59">
      <c r="A19" s="6">
        <f t="shared" si="26"/>
        <v>12</v>
      </c>
      <c r="B19">
        <f>Sheet1!A19</f>
        <v>0</v>
      </c>
      <c r="C19" s="4">
        <f>Sheet1!B19</f>
        <v>0</v>
      </c>
      <c r="D19" s="4">
        <f>Sheet1!C19</f>
        <v>0</v>
      </c>
      <c r="E19" s="4" t="str">
        <f>Sheet1!D67</f>
        <v>BK</v>
      </c>
      <c r="F19" s="4">
        <f>Sheet1!E67</f>
        <v>0.64979212521398877</v>
      </c>
      <c r="G19" s="4">
        <f>Sheet1!F67</f>
        <v>0.34825140621178774</v>
      </c>
      <c r="H19" s="4">
        <f>Sheet1!G67</f>
        <v>1.9564685742235266E-3</v>
      </c>
      <c r="I19" s="4">
        <f>Sheet1!H67</f>
        <v>0.54559445940746443</v>
      </c>
      <c r="J19" s="4">
        <f>Sheet1!I67</f>
        <v>0.4470950365525202</v>
      </c>
      <c r="K19" s="4">
        <f>Sheet1!J67</f>
        <v>7.310504040015391E-3</v>
      </c>
      <c r="L19" s="4">
        <f>Sheet1!K67</f>
        <v>0.48648648648648651</v>
      </c>
      <c r="M19" s="4">
        <f>Sheet1!L67</f>
        <v>0.48648648648648651</v>
      </c>
      <c r="N19" s="4">
        <f>Sheet1!M67</f>
        <v>2.7027027027027029E-2</v>
      </c>
      <c r="O19" t="str">
        <f>Sheet1!D20</f>
        <v>BK</v>
      </c>
      <c r="P19">
        <f>Sheet1!E20</f>
        <v>0.13986784140969163</v>
      </c>
      <c r="Q19">
        <f>Sheet1!F20</f>
        <v>0.842143906020558</v>
      </c>
      <c r="R19">
        <f>Sheet1!G20</f>
        <v>1.7988252569750368E-2</v>
      </c>
      <c r="S19">
        <f>Sheet1!H20</f>
        <v>8.4095993491966642E-2</v>
      </c>
      <c r="T19">
        <f>Sheet1!I20</f>
        <v>0.87817775066097215</v>
      </c>
      <c r="U19">
        <f>Sheet1!J20</f>
        <v>3.7726255847061213E-2</v>
      </c>
      <c r="V19">
        <f>Sheet1!K20</f>
        <v>2.4524524524524523E-2</v>
      </c>
      <c r="W19">
        <f>Sheet1!L20</f>
        <v>0.88438438438438438</v>
      </c>
      <c r="X19">
        <f>Sheet1!M20</f>
        <v>9.1091091091091092E-2</v>
      </c>
      <c r="Y19" s="2" t="str">
        <f t="shared" si="4"/>
        <v>BK</v>
      </c>
      <c r="Z19" s="33">
        <f t="shared" si="5"/>
        <v>-0.19235178080656923</v>
      </c>
      <c r="AA19" s="20">
        <f t="shared" si="3"/>
        <v>-0.27616798866504971</v>
      </c>
      <c r="AB19" s="9">
        <f t="shared" si="6"/>
        <v>0.40162893505914965</v>
      </c>
      <c r="AC19" s="9">
        <f t="shared" si="7"/>
        <v>0.4151334600694721</v>
      </c>
      <c r="AD19" s="9">
        <f t="shared" si="8"/>
        <v>0.29335286867508048</v>
      </c>
      <c r="AE19" s="29">
        <f t="shared" si="9"/>
        <v>-0.33258329125350772</v>
      </c>
      <c r="AF19" s="29">
        <f t="shared" si="10"/>
        <v>-0.37193802666431436</v>
      </c>
      <c r="AG19" s="29">
        <f t="shared" si="11"/>
        <v>0.18809422296525069</v>
      </c>
      <c r="AH19" s="29">
        <f t="shared" si="12"/>
        <v>0.19940435636375659</v>
      </c>
      <c r="AI19" s="29">
        <f t="shared" si="13"/>
        <v>0.16625281983158066</v>
      </c>
      <c r="AJ19" s="9">
        <f t="shared" si="14"/>
        <v>-0.39789789789789787</v>
      </c>
      <c r="AK19" s="10">
        <f t="shared" si="15"/>
        <v>-0.40895061728395055</v>
      </c>
      <c r="AL19" s="9">
        <f t="shared" si="16"/>
        <v>5.0411522633744849E-2</v>
      </c>
      <c r="AM19" s="9">
        <f t="shared" si="17"/>
        <v>5.758140735173195E-2</v>
      </c>
      <c r="AN19" s="9">
        <f t="shared" si="18"/>
        <v>5.4446312077214343E-2</v>
      </c>
      <c r="AP19" t="str">
        <f>Sheet1!S71</f>
        <v>BLK: Walked 4+ blocks per day</v>
      </c>
      <c r="AR19">
        <f>Sheet1!U71</f>
        <v>33.349645216540253</v>
      </c>
      <c r="AS19">
        <f>Sheet1!V71</f>
        <v>20.904045684870908</v>
      </c>
      <c r="AT19">
        <f>Sheet1!W71</f>
        <v>8.4745762711864412</v>
      </c>
      <c r="AU19">
        <f>Sheet1!X71</f>
        <v>47.66055633893091</v>
      </c>
      <c r="AV19">
        <f>Sheet1!Y71</f>
        <v>37.769256794857334</v>
      </c>
      <c r="AW19">
        <f>Sheet1!Z71</f>
        <v>22.260273972602739</v>
      </c>
      <c r="AY19" s="4" t="str">
        <f t="shared" si="19"/>
        <v>BLK: Walked 4+ blocks per day</v>
      </c>
      <c r="AZ19" s="4"/>
      <c r="BA19" s="4"/>
      <c r="BB19" s="23">
        <f t="shared" si="20"/>
        <v>4.0143583490322043E-2</v>
      </c>
      <c r="BC19" s="23">
        <f t="shared" si="21"/>
        <v>4.2787637017128427E-2</v>
      </c>
      <c r="BD19" s="23">
        <f t="shared" si="22"/>
        <v>3.0299450634650074E-2</v>
      </c>
      <c r="BE19" s="23">
        <f t="shared" si="23"/>
        <v>2.2759344316417907E-2</v>
      </c>
      <c r="BF19" s="23">
        <f t="shared" si="24"/>
        <v>6.7593197958392193E-2</v>
      </c>
      <c r="BG19" s="23">
        <f t="shared" si="25"/>
        <v>3.1731873575209069E-2</v>
      </c>
    </row>
    <row r="20" spans="1:59">
      <c r="A20" s="6">
        <f t="shared" si="26"/>
        <v>13</v>
      </c>
      <c r="B20">
        <f>Sheet1!A20</f>
        <v>0</v>
      </c>
      <c r="C20" s="4"/>
      <c r="D20" s="4"/>
      <c r="E20" s="4" t="s">
        <v>53</v>
      </c>
      <c r="F20">
        <v>0.7</v>
      </c>
      <c r="G20">
        <v>0.28000000000000003</v>
      </c>
      <c r="H20">
        <v>0.02</v>
      </c>
      <c r="I20">
        <v>0.67</v>
      </c>
      <c r="J20">
        <v>0.28999999999999998</v>
      </c>
      <c r="K20">
        <v>0.04</v>
      </c>
      <c r="L20">
        <v>0.65</v>
      </c>
      <c r="M20">
        <v>0.24</v>
      </c>
      <c r="N20">
        <v>0.11</v>
      </c>
      <c r="O20" t="str">
        <f>E20</f>
        <v>pain</v>
      </c>
      <c r="P20">
        <v>0.22</v>
      </c>
      <c r="Q20">
        <v>0.76</v>
      </c>
      <c r="R20">
        <v>0.02</v>
      </c>
      <c r="S20" s="13">
        <v>0.22</v>
      </c>
      <c r="T20" s="13">
        <v>0.74</v>
      </c>
      <c r="U20" s="13">
        <v>0.04</v>
      </c>
      <c r="V20" s="13">
        <v>0.23</v>
      </c>
      <c r="W20" s="13">
        <v>0.66</v>
      </c>
      <c r="X20" s="13">
        <v>0.11</v>
      </c>
      <c r="Y20" s="2" t="str">
        <f t="shared" ref="Y20" si="27">E20</f>
        <v>pain</v>
      </c>
      <c r="Z20" s="33">
        <f t="shared" si="5"/>
        <v>-6.0000000000000053E-2</v>
      </c>
      <c r="AA20" s="20">
        <f t="shared" ref="AA20" si="28">(F20-Q20)/2/G20</f>
        <v>-0.10714285714285723</v>
      </c>
      <c r="AB20" s="9">
        <f t="shared" ref="AB20" si="29">P20/G20</f>
        <v>0.7857142857142857</v>
      </c>
      <c r="AC20" s="9">
        <f t="shared" ref="AC20" si="30">AA20+SQRT(AA20*AA20+AB20)</f>
        <v>0.7857142857142857</v>
      </c>
      <c r="AD20" s="9">
        <f t="shared" ref="AD20" si="31">AC20/(1+AC20)</f>
        <v>0.44</v>
      </c>
      <c r="AE20" s="29">
        <f t="shared" si="9"/>
        <v>-6.9999999999999951E-2</v>
      </c>
      <c r="AF20" s="29">
        <f t="shared" si="10"/>
        <v>-0.12068965517241372</v>
      </c>
      <c r="AG20" s="29">
        <f t="shared" ref="AG20" si="32">S20/J20</f>
        <v>0.75862068965517249</v>
      </c>
      <c r="AH20" s="29">
        <f t="shared" ref="AH20" si="33">AF20+SQRT(AF20*AF20+AG20)</f>
        <v>0.75862068965517249</v>
      </c>
      <c r="AI20" s="29">
        <f t="shared" ref="AI20" si="34">AH20/(1+AH20)</f>
        <v>0.43137254901960786</v>
      </c>
      <c r="AJ20" s="9">
        <f t="shared" si="14"/>
        <v>-1.0000000000000009E-2</v>
      </c>
      <c r="AK20" s="10">
        <f t="shared" ref="AK20" si="35">(L20-W20)/2/M20</f>
        <v>-2.0833333333333353E-2</v>
      </c>
      <c r="AL20" s="9">
        <f t="shared" ref="AL20" si="36">V20/M20</f>
        <v>0.95833333333333337</v>
      </c>
      <c r="AM20" s="9">
        <f t="shared" ref="AM20" si="37">AK20+SQRT(AK20*AK20+AL20)</f>
        <v>0.95833333333333337</v>
      </c>
      <c r="AN20" s="9">
        <f t="shared" ref="AN20" si="38">AM20/(1+AM20)</f>
        <v>0.48936170212765956</v>
      </c>
      <c r="AY20" s="4"/>
      <c r="AZ20" s="4"/>
      <c r="BA20" s="4"/>
    </row>
    <row r="21" spans="1:59">
      <c r="A21" s="6">
        <f t="shared" si="26"/>
        <v>14</v>
      </c>
      <c r="B21">
        <f>Sheet1!A21</f>
        <v>0</v>
      </c>
      <c r="C21" s="4"/>
      <c r="D21" s="4"/>
      <c r="E21" s="4" t="s">
        <v>57</v>
      </c>
      <c r="F21">
        <v>0.88500000000000001</v>
      </c>
      <c r="G21">
        <v>0.40600000000000003</v>
      </c>
      <c r="H21">
        <v>8.9999999999999993E-3</v>
      </c>
      <c r="I21">
        <v>0.73899999999999999</v>
      </c>
      <c r="J21" s="13">
        <v>0.24199999999999999</v>
      </c>
      <c r="K21" s="13">
        <v>1.9E-2</v>
      </c>
      <c r="L21" s="13">
        <v>0.53200000000000003</v>
      </c>
      <c r="M21" s="13">
        <v>0.41599999999999998</v>
      </c>
      <c r="N21" s="13">
        <v>5.1999999999999998E-2</v>
      </c>
      <c r="O21" s="4" t="s">
        <v>57</v>
      </c>
      <c r="P21" s="4">
        <v>0.23499999999999999</v>
      </c>
      <c r="Q21" s="4">
        <v>0.70699999999999996</v>
      </c>
      <c r="R21" s="4">
        <v>5.8000000000000003E-2</v>
      </c>
      <c r="S21" s="4">
        <v>0.161</v>
      </c>
      <c r="T21" s="4">
        <v>0.73299999999999998</v>
      </c>
      <c r="U21" s="4">
        <v>0.106</v>
      </c>
      <c r="V21" s="4">
        <v>5.2999999999999999E-2</v>
      </c>
      <c r="W21" s="4">
        <v>0.78500000000000003</v>
      </c>
      <c r="X21" s="4">
        <v>0.16200000000000001</v>
      </c>
      <c r="Y21" s="4" t="str">
        <f>O21</f>
        <v>leveille</v>
      </c>
      <c r="Z21" s="33">
        <f t="shared" si="5"/>
        <v>0.17800000000000005</v>
      </c>
      <c r="AA21" s="27">
        <f t="shared" ref="AA21" si="39">(F21-Q21)/2/G21</f>
        <v>0.21921182266009856</v>
      </c>
      <c r="AB21" s="9">
        <f t="shared" ref="AB21" si="40">P21/G21</f>
        <v>0.57881773399014769</v>
      </c>
      <c r="AC21" s="9">
        <f t="shared" ref="AC21" si="41">AA21+SQRT(AA21*AA21+AB21)</f>
        <v>1.0109640295936253</v>
      </c>
      <c r="AD21" s="9">
        <f t="shared" ref="AD21" si="42">AC21/(1+AC21)</f>
        <v>0.50272606308026324</v>
      </c>
      <c r="AE21" s="29">
        <f t="shared" si="9"/>
        <v>6.0000000000000053E-3</v>
      </c>
      <c r="AF21" s="29">
        <f t="shared" si="10"/>
        <v>1.2396694214876044E-2</v>
      </c>
      <c r="AG21" s="29">
        <f t="shared" ref="AG21" si="43">S21/J21</f>
        <v>0.66528925619834711</v>
      </c>
      <c r="AH21" s="29">
        <f t="shared" ref="AH21" si="44">AF21+SQRT(AF21*AF21+AG21)</f>
        <v>0.82814355092092806</v>
      </c>
      <c r="AI21" s="29">
        <f t="shared" ref="AI21" si="45">AH21/(1+AH21)</f>
        <v>0.45299700371108736</v>
      </c>
      <c r="AJ21" s="10">
        <f t="shared" si="14"/>
        <v>-0.253</v>
      </c>
      <c r="AK21" s="10">
        <f t="shared" ref="AK21" si="46">(L21-W21)/2/M21</f>
        <v>-0.30408653846153849</v>
      </c>
      <c r="AL21" s="9">
        <f t="shared" ref="AL21" si="47">V21/M21</f>
        <v>0.12740384615384615</v>
      </c>
      <c r="AM21" s="9">
        <f t="shared" ref="AM21" si="48">AK21+SQRT(AK21*AK21+AL21)</f>
        <v>0.16481906933961255</v>
      </c>
      <c r="AN21" s="9">
        <f t="shared" ref="AN21" si="49">AM21/(1+AM21)</f>
        <v>0.14149757132071658</v>
      </c>
      <c r="AY21" s="4"/>
      <c r="AZ21" s="4"/>
      <c r="BA21" s="4"/>
    </row>
    <row r="22" spans="1:59">
      <c r="A22" s="6">
        <f t="shared" si="26"/>
        <v>15</v>
      </c>
      <c r="B22">
        <f>Sheet1!A22</f>
        <v>0</v>
      </c>
      <c r="C22" s="4"/>
      <c r="D22" s="4"/>
      <c r="E22" s="4"/>
      <c r="F22" t="str">
        <f>F7</f>
        <v>P(H)</v>
      </c>
      <c r="G22" t="str">
        <f t="shared" ref="G22:N22" si="50">G7</f>
        <v>P(S)</v>
      </c>
      <c r="H22" t="str">
        <f t="shared" si="50"/>
        <v>P(D)</v>
      </c>
      <c r="I22" t="str">
        <f t="shared" si="50"/>
        <v>P(H)</v>
      </c>
      <c r="J22" t="str">
        <f t="shared" si="50"/>
        <v>P(S)</v>
      </c>
      <c r="K22" t="str">
        <f t="shared" si="50"/>
        <v>P(D)</v>
      </c>
      <c r="L22" t="str">
        <f t="shared" si="50"/>
        <v>P(H)</v>
      </c>
      <c r="M22" t="str">
        <f t="shared" si="50"/>
        <v>P(S)</v>
      </c>
      <c r="N22" t="str">
        <f t="shared" si="50"/>
        <v>P(D)</v>
      </c>
      <c r="P22" t="str">
        <f>P7</f>
        <v>P(H)</v>
      </c>
      <c r="Q22" t="str">
        <f t="shared" ref="Q22:X22" si="51">Q7</f>
        <v>P(S)</v>
      </c>
      <c r="R22" t="str">
        <f t="shared" si="51"/>
        <v>P(D)</v>
      </c>
      <c r="S22" t="str">
        <f t="shared" si="51"/>
        <v>P(H)</v>
      </c>
      <c r="T22" t="str">
        <f t="shared" si="51"/>
        <v>P(S)</v>
      </c>
      <c r="U22" t="str">
        <f t="shared" si="51"/>
        <v>P(D)</v>
      </c>
      <c r="V22" t="str">
        <f t="shared" si="51"/>
        <v>P(H)</v>
      </c>
      <c r="W22" t="str">
        <f t="shared" si="51"/>
        <v>P(S)</v>
      </c>
      <c r="X22" t="str">
        <f t="shared" si="51"/>
        <v>P(D)</v>
      </c>
      <c r="Y22" s="2" t="s">
        <v>30</v>
      </c>
      <c r="Z22" s="34" t="s">
        <v>55</v>
      </c>
      <c r="AA22" s="17" t="str">
        <f>AA7</f>
        <v>w</v>
      </c>
      <c r="AB22" s="10" t="str">
        <f t="shared" ref="AB22:AH22" si="52">AB7</f>
        <v>q</v>
      </c>
      <c r="AC22" s="10" t="str">
        <f t="shared" si="52"/>
        <v>k</v>
      </c>
      <c r="AD22" s="10" t="str">
        <f t="shared" si="52"/>
        <v>prev_equil</v>
      </c>
      <c r="AE22" s="17" t="str">
        <f>AE7</f>
        <v>d</v>
      </c>
      <c r="AF22" s="10" t="str">
        <f t="shared" si="52"/>
        <v>w</v>
      </c>
      <c r="AG22" s="10" t="str">
        <f t="shared" si="52"/>
        <v>q</v>
      </c>
      <c r="AH22" s="10" t="str">
        <f t="shared" si="52"/>
        <v>k</v>
      </c>
      <c r="AI22" s="29"/>
      <c r="AJ22" s="17" t="str">
        <f>AJ7</f>
        <v>d</v>
      </c>
      <c r="AK22" s="10" t="str">
        <f t="shared" ref="AK22:AM22" si="53">AK7</f>
        <v>w</v>
      </c>
      <c r="AL22" s="10" t="str">
        <f t="shared" si="53"/>
        <v>q</v>
      </c>
      <c r="AM22" s="10" t="str">
        <f t="shared" si="53"/>
        <v>k</v>
      </c>
      <c r="AN22" s="9" t="s">
        <v>36</v>
      </c>
    </row>
    <row r="23" spans="1:59">
      <c r="A23" s="6">
        <f t="shared" si="26"/>
        <v>16</v>
      </c>
      <c r="B23">
        <f>Sheet1!A23</f>
        <v>0</v>
      </c>
      <c r="C23" s="4" t="str">
        <f>Sheet1!B23</f>
        <v>Male</v>
      </c>
      <c r="D23" s="4" t="str">
        <f>Sheet1!C23</f>
        <v>TYPE SORTED ON YOUNG-OLD PROB_RECOVERY</v>
      </c>
      <c r="E23" s="4" t="str">
        <f>Sheet1!D70</f>
        <v>HP</v>
      </c>
      <c r="F23" s="4">
        <f>Sheet1!E70</f>
        <v>0.88408329692733367</v>
      </c>
      <c r="G23" s="4">
        <f>Sheet1!F70</f>
        <v>9.8150575214795394E-2</v>
      </c>
      <c r="H23" s="4">
        <f>Sheet1!G70</f>
        <v>1.7766127857870979E-2</v>
      </c>
      <c r="I23" s="4">
        <f>Sheet1!H70</f>
        <v>0.85014485119831451</v>
      </c>
      <c r="J23" s="4">
        <f>Sheet1!I70</f>
        <v>0.11640769028180142</v>
      </c>
      <c r="K23" s="4">
        <f>Sheet1!J70</f>
        <v>3.3447458519884121E-2</v>
      </c>
      <c r="L23" s="4">
        <f>Sheet1!K70</f>
        <v>0.75751222921034245</v>
      </c>
      <c r="M23" s="4">
        <f>Sheet1!L70</f>
        <v>0.15443745632424877</v>
      </c>
      <c r="N23" s="4">
        <f>Sheet1!M70</f>
        <v>8.8050314465408799E-2</v>
      </c>
      <c r="O23" t="str">
        <f>Sheet1!D23</f>
        <v>HP</v>
      </c>
      <c r="P23">
        <f>Sheet1!E23</f>
        <v>0.6316916488222698</v>
      </c>
      <c r="Q23">
        <f>Sheet1!F23</f>
        <v>0.28586723768736616</v>
      </c>
      <c r="R23">
        <f>Sheet1!G23</f>
        <v>8.2441113490364024E-2</v>
      </c>
      <c r="S23">
        <f>Sheet1!H23</f>
        <v>0.56009426551453256</v>
      </c>
      <c r="T23">
        <f>Sheet1!I23</f>
        <v>0.27808326787117044</v>
      </c>
      <c r="U23">
        <f>Sheet1!J23</f>
        <v>0.16182246661429694</v>
      </c>
      <c r="V23">
        <f>Sheet1!K23</f>
        <v>0.48909657320872274</v>
      </c>
      <c r="W23">
        <f>Sheet1!L23</f>
        <v>0.22741433021806853</v>
      </c>
      <c r="X23">
        <f>Sheet1!M23</f>
        <v>0.2834890965732087</v>
      </c>
      <c r="Y23" s="2" t="str">
        <f t="shared" si="4"/>
        <v>HP</v>
      </c>
      <c r="Z23" s="33">
        <f>F23-Q23</f>
        <v>0.59821605923996746</v>
      </c>
      <c r="AA23" s="18">
        <f>(F23-Q23)/2/G23</f>
        <v>3.047440414540695</v>
      </c>
      <c r="AB23" s="9">
        <f>P23/G23</f>
        <v>6.4359444398553816</v>
      </c>
      <c r="AC23" s="9">
        <f>AA23+SQRT(AA23*AA23+AB23)</f>
        <v>7.0126437535929744</v>
      </c>
      <c r="AD23" s="9">
        <f>AC23/(1+AC23)</f>
        <v>0.87519724690722867</v>
      </c>
      <c r="AE23" s="29">
        <f>I23-T23</f>
        <v>0.57206158332714407</v>
      </c>
      <c r="AF23" s="29">
        <f>(I23-T23)/2/J23</f>
        <v>2.4571468686574276</v>
      </c>
      <c r="AG23" s="29">
        <f t="shared" si="11"/>
        <v>4.8114885207209959</v>
      </c>
      <c r="AH23" s="29">
        <f t="shared" si="12"/>
        <v>5.7509378843222034</v>
      </c>
      <c r="AI23" s="29">
        <f t="shared" si="13"/>
        <v>0.851872433558852</v>
      </c>
      <c r="AJ23" s="9">
        <f>L23-W23</f>
        <v>0.53009789899227389</v>
      </c>
      <c r="AK23" s="9">
        <f t="shared" si="15"/>
        <v>1.7162219309003257</v>
      </c>
      <c r="AL23" s="9">
        <f t="shared" si="16"/>
        <v>3.1669556391931324</v>
      </c>
      <c r="AM23" s="9">
        <f t="shared" si="17"/>
        <v>4.1885433815406703</v>
      </c>
      <c r="AN23" s="9">
        <f t="shared" si="18"/>
        <v>0.80726768064468546</v>
      </c>
    </row>
    <row r="24" spans="1:59">
      <c r="A24" s="6">
        <f t="shared" si="26"/>
        <v>17</v>
      </c>
      <c r="B24">
        <f>Sheet1!A24</f>
        <v>0</v>
      </c>
      <c r="C24" s="4">
        <f>Sheet1!B24</f>
        <v>0</v>
      </c>
      <c r="D24" s="4">
        <f>Sheet1!C24</f>
        <v>0</v>
      </c>
      <c r="E24" s="4" t="str">
        <f>Sheet1!D71</f>
        <v>BD</v>
      </c>
      <c r="F24" s="4">
        <f>Sheet1!E71</f>
        <v>0.94733324421868736</v>
      </c>
      <c r="G24" s="4">
        <f>Sheet1!F71</f>
        <v>3.2615960433097183E-2</v>
      </c>
      <c r="H24" s="4">
        <f>Sheet1!G71</f>
        <v>2.005079534821548E-2</v>
      </c>
      <c r="I24" s="4">
        <f>Sheet1!H71</f>
        <v>0.92127862595419852</v>
      </c>
      <c r="J24" s="4">
        <f>Sheet1!I71</f>
        <v>4.1984732824427481E-2</v>
      </c>
      <c r="K24" s="4">
        <f>Sheet1!J71</f>
        <v>3.6736641221374045E-2</v>
      </c>
      <c r="L24" s="4">
        <f>Sheet1!K71</f>
        <v>0.83625000000000005</v>
      </c>
      <c r="M24" s="4">
        <f>Sheet1!L71</f>
        <v>6.6250000000000003E-2</v>
      </c>
      <c r="N24" s="4">
        <f>Sheet1!M71</f>
        <v>9.7500000000000003E-2</v>
      </c>
      <c r="O24" t="str">
        <f>Sheet1!D24</f>
        <v>BD</v>
      </c>
      <c r="P24">
        <f>Sheet1!E24</f>
        <v>0.49375000000000002</v>
      </c>
      <c r="Q24">
        <f>Sheet1!F24</f>
        <v>0.35312500000000002</v>
      </c>
      <c r="R24">
        <f>Sheet1!G24</f>
        <v>0.15312500000000001</v>
      </c>
      <c r="S24">
        <f>Sheet1!H24</f>
        <v>0.32919254658385094</v>
      </c>
      <c r="T24">
        <f>Sheet1!I24</f>
        <v>0.35610766045548653</v>
      </c>
      <c r="U24">
        <f>Sheet1!J24</f>
        <v>0.31469979296066253</v>
      </c>
      <c r="V24">
        <f>Sheet1!K24</f>
        <v>0.25657894736842107</v>
      </c>
      <c r="W24">
        <f>Sheet1!L24</f>
        <v>0.32894736842105265</v>
      </c>
      <c r="X24">
        <f>Sheet1!M24</f>
        <v>0.41447368421052633</v>
      </c>
      <c r="Y24" s="2" t="str">
        <f t="shared" si="4"/>
        <v>BD</v>
      </c>
      <c r="Z24" s="33">
        <f t="shared" ref="Z24:Z36" si="54">F24-Q24</f>
        <v>0.59420824421868734</v>
      </c>
      <c r="AA24" s="18">
        <f t="shared" ref="AA24:AA34" si="55">(F24-Q24)/2/G24</f>
        <v>9.1091636782786871</v>
      </c>
      <c r="AB24" s="9">
        <f t="shared" ref="AB24:AB34" si="56">P24/G24</f>
        <v>15.138294057377049</v>
      </c>
      <c r="AC24" s="9">
        <f t="shared" ref="AC24:AC34" si="57">AA24+SQRT(AA24*AA24+AB24)</f>
        <v>19.014473212818672</v>
      </c>
      <c r="AD24" s="9">
        <f t="shared" ref="AD24:AD34" si="58">AC24/(1+AC24)</f>
        <v>0.95003615686674536</v>
      </c>
      <c r="AE24" s="29">
        <f t="shared" ref="AE24:AE36" si="59">I24-T24</f>
        <v>0.56517096549871204</v>
      </c>
      <c r="AF24" s="29">
        <f t="shared" ref="AF24:AF36" si="60">(I24-T24)/2/J24</f>
        <v>6.7306724073028432</v>
      </c>
      <c r="AG24" s="29">
        <f t="shared" si="11"/>
        <v>7.8407679277244497</v>
      </c>
      <c r="AH24" s="29">
        <f t="shared" si="12"/>
        <v>14.020577686670492</v>
      </c>
      <c r="AI24" s="29">
        <f t="shared" si="13"/>
        <v>0.93342466442636118</v>
      </c>
      <c r="AJ24" s="9">
        <f t="shared" ref="AJ24:AJ36" si="61">L24-W24</f>
        <v>0.50730263157894739</v>
      </c>
      <c r="AK24" s="9">
        <f t="shared" si="15"/>
        <v>3.8286991062562064</v>
      </c>
      <c r="AL24" s="9">
        <f t="shared" si="16"/>
        <v>3.8728897715988087</v>
      </c>
      <c r="AM24" s="9">
        <f t="shared" si="17"/>
        <v>8.133559919086963</v>
      </c>
      <c r="AN24" s="9">
        <f t="shared" si="18"/>
        <v>0.89051366511427399</v>
      </c>
    </row>
    <row r="25" spans="1:59">
      <c r="A25" s="6">
        <f t="shared" si="26"/>
        <v>18</v>
      </c>
      <c r="B25">
        <f>Sheet1!A25</f>
        <v>0</v>
      </c>
      <c r="C25" s="4">
        <f>Sheet1!B25</f>
        <v>0</v>
      </c>
      <c r="D25" s="4">
        <f>Sheet1!C25</f>
        <v>0</v>
      </c>
      <c r="E25" s="4" t="str">
        <f>Sheet1!D72</f>
        <v>SPL</v>
      </c>
      <c r="F25" s="4">
        <f>Sheet1!E72</f>
        <v>0.85991105463786532</v>
      </c>
      <c r="G25" s="4">
        <f>Sheet1!F72</f>
        <v>0.12309402795425667</v>
      </c>
      <c r="H25" s="4">
        <f>Sheet1!G72</f>
        <v>1.6994917407878018E-2</v>
      </c>
      <c r="I25" s="4">
        <f>Sheet1!H72</f>
        <v>0.81707683073229287</v>
      </c>
      <c r="J25" s="4">
        <f>Sheet1!I72</f>
        <v>0.15471188475390157</v>
      </c>
      <c r="K25" s="4">
        <f>Sheet1!J72</f>
        <v>2.8211284513805522E-2</v>
      </c>
      <c r="L25" s="4">
        <f>Sheet1!K72</f>
        <v>0.71186440677966101</v>
      </c>
      <c r="M25" s="4">
        <f>Sheet1!L72</f>
        <v>0.21016949152542372</v>
      </c>
      <c r="N25" s="4">
        <f>Sheet1!M72</f>
        <v>7.796610169491526E-2</v>
      </c>
      <c r="O25" t="str">
        <f>Sheet1!D25</f>
        <v>SPL</v>
      </c>
      <c r="P25">
        <f>Sheet1!E25</f>
        <v>0.41063122923588041</v>
      </c>
      <c r="Q25">
        <f>Sheet1!F25</f>
        <v>0.52823920265780733</v>
      </c>
      <c r="R25">
        <f>Sheet1!G25</f>
        <v>6.1129568106312294E-2</v>
      </c>
      <c r="S25">
        <f>Sheet1!H25</f>
        <v>0.31502496595551521</v>
      </c>
      <c r="T25">
        <f>Sheet1!I25</f>
        <v>0.56150703586019068</v>
      </c>
      <c r="U25">
        <f>Sheet1!J25</f>
        <v>0.12346799818429414</v>
      </c>
      <c r="V25">
        <f>Sheet1!K25</f>
        <v>0.24300699300699299</v>
      </c>
      <c r="W25">
        <f>Sheet1!L25</f>
        <v>0.534965034965035</v>
      </c>
      <c r="X25">
        <f>Sheet1!M25</f>
        <v>0.22202797202797203</v>
      </c>
      <c r="Y25" s="2" t="str">
        <f t="shared" si="4"/>
        <v>SPL</v>
      </c>
      <c r="Z25" s="33">
        <f t="shared" si="54"/>
        <v>0.331671851980058</v>
      </c>
      <c r="AA25" s="18">
        <f t="shared" si="55"/>
        <v>1.347229664558997</v>
      </c>
      <c r="AB25" s="9">
        <f t="shared" si="56"/>
        <v>3.3359151216375524</v>
      </c>
      <c r="AC25" s="9">
        <f t="shared" si="57"/>
        <v>3.6167985422768112</v>
      </c>
      <c r="AD25" s="9">
        <f t="shared" si="58"/>
        <v>0.78339968901765378</v>
      </c>
      <c r="AE25" s="29">
        <f t="shared" si="59"/>
        <v>0.25556979487210219</v>
      </c>
      <c r="AF25" s="29">
        <f t="shared" si="60"/>
        <v>0.82595398303961631</v>
      </c>
      <c r="AG25" s="29">
        <f t="shared" si="11"/>
        <v>2.0362040476503909</v>
      </c>
      <c r="AH25" s="29">
        <f t="shared" si="12"/>
        <v>2.4747123127378767</v>
      </c>
      <c r="AI25" s="29">
        <f t="shared" si="13"/>
        <v>0.71220639005591324</v>
      </c>
      <c r="AJ25" s="9">
        <f t="shared" si="61"/>
        <v>0.17689937181462601</v>
      </c>
      <c r="AK25" s="9">
        <f t="shared" si="15"/>
        <v>0.42084931197834413</v>
      </c>
      <c r="AL25" s="9">
        <f t="shared" si="16"/>
        <v>1.1562429505977894</v>
      </c>
      <c r="AM25" s="9">
        <f t="shared" si="17"/>
        <v>1.5755601389780891</v>
      </c>
      <c r="AN25" s="9">
        <f t="shared" si="18"/>
        <v>0.61173494461799982</v>
      </c>
    </row>
    <row r="26" spans="1:59">
      <c r="A26" s="6">
        <f t="shared" si="26"/>
        <v>19</v>
      </c>
      <c r="B26">
        <f>Sheet1!A26</f>
        <v>0</v>
      </c>
      <c r="C26" s="4">
        <f>Sheet1!B26</f>
        <v>0</v>
      </c>
      <c r="D26" s="4">
        <f>Sheet1!C26</f>
        <v>0</v>
      </c>
      <c r="E26" s="4" t="str">
        <f>Sheet1!D73</f>
        <v>DP</v>
      </c>
      <c r="F26" s="4">
        <f>Sheet1!E73</f>
        <v>0.90469916556873076</v>
      </c>
      <c r="G26" s="4">
        <f>Sheet1!F73</f>
        <v>7.8026643244034549E-2</v>
      </c>
      <c r="H26" s="4">
        <f>Sheet1!G73</f>
        <v>1.7274191187234667E-2</v>
      </c>
      <c r="I26" s="4">
        <f>Sheet1!H73</f>
        <v>0.86448662879312732</v>
      </c>
      <c r="J26" s="4">
        <f>Sheet1!I73</f>
        <v>0.10863239573229874</v>
      </c>
      <c r="K26" s="4">
        <f>Sheet1!J73</f>
        <v>2.6880975474573923E-2</v>
      </c>
      <c r="L26" s="4">
        <f>Sheet1!K73</f>
        <v>0.7634754625905068</v>
      </c>
      <c r="M26" s="4">
        <f>Sheet1!L73</f>
        <v>0.16251005631536605</v>
      </c>
      <c r="N26" s="4">
        <f>Sheet1!M73</f>
        <v>7.4014481094127116E-2</v>
      </c>
      <c r="O26" t="str">
        <f>Sheet1!D26</f>
        <v>DP</v>
      </c>
      <c r="P26">
        <f>Sheet1!E26</f>
        <v>0.3731958762886598</v>
      </c>
      <c r="Q26">
        <f>Sheet1!F26</f>
        <v>0.54329896907216491</v>
      </c>
      <c r="R26">
        <f>Sheet1!G26</f>
        <v>8.3505154639175252E-2</v>
      </c>
      <c r="S26">
        <f>Sheet1!H26</f>
        <v>0.27090909090909093</v>
      </c>
      <c r="T26">
        <f>Sheet1!I26</f>
        <v>0.56787878787878787</v>
      </c>
      <c r="U26">
        <f>Sheet1!J26</f>
        <v>0.16121212121212122</v>
      </c>
      <c r="V26">
        <f>Sheet1!K26</f>
        <v>0.17485265225933203</v>
      </c>
      <c r="W26">
        <f>Sheet1!L26</f>
        <v>0.57563850687622786</v>
      </c>
      <c r="X26">
        <f>Sheet1!M26</f>
        <v>0.24950884086444008</v>
      </c>
      <c r="Y26" s="2" t="str">
        <f t="shared" si="4"/>
        <v>DP</v>
      </c>
      <c r="Z26" s="33">
        <f t="shared" si="54"/>
        <v>0.36140019649656585</v>
      </c>
      <c r="AA26" s="18">
        <f t="shared" si="55"/>
        <v>2.3158768689193634</v>
      </c>
      <c r="AB26" s="9">
        <f t="shared" si="56"/>
        <v>4.7829287634668578</v>
      </c>
      <c r="AC26" s="9">
        <f t="shared" si="57"/>
        <v>5.5011891668679667</v>
      </c>
      <c r="AD26" s="9">
        <f t="shared" si="58"/>
        <v>0.84618198696689162</v>
      </c>
      <c r="AE26" s="29">
        <f t="shared" si="59"/>
        <v>0.29660784091433945</v>
      </c>
      <c r="AF26" s="29">
        <f t="shared" si="60"/>
        <v>1.3651905534941249</v>
      </c>
      <c r="AG26" s="29">
        <f t="shared" si="11"/>
        <v>2.4938149350649352</v>
      </c>
      <c r="AH26" s="29">
        <f t="shared" si="12"/>
        <v>3.452667543167192</v>
      </c>
      <c r="AI26" s="29">
        <f t="shared" si="13"/>
        <v>0.77541552556859028</v>
      </c>
      <c r="AJ26" s="9">
        <f t="shared" si="61"/>
        <v>0.18783695571427894</v>
      </c>
      <c r="AK26" s="9">
        <f t="shared" si="15"/>
        <v>0.57792409889318985</v>
      </c>
      <c r="AL26" s="9">
        <f t="shared" si="16"/>
        <v>1.0759497364274737</v>
      </c>
      <c r="AM26" s="9">
        <f t="shared" si="17"/>
        <v>1.7653355694917265</v>
      </c>
      <c r="AN26" s="9">
        <f t="shared" si="18"/>
        <v>0.63838023456089932</v>
      </c>
    </row>
    <row r="27" spans="1:59">
      <c r="A27" s="6">
        <f t="shared" si="26"/>
        <v>20</v>
      </c>
      <c r="B27">
        <f>Sheet1!A27</f>
        <v>0</v>
      </c>
      <c r="C27" s="4">
        <f>Sheet1!B27</f>
        <v>0</v>
      </c>
      <c r="D27" s="4">
        <f>Sheet1!C27</f>
        <v>0</v>
      </c>
      <c r="E27" s="4" t="str">
        <f>Sheet1!D74</f>
        <v>XD</v>
      </c>
      <c r="F27" s="4">
        <f>Sheet1!E74</f>
        <v>0.92068230277185503</v>
      </c>
      <c r="G27" s="4">
        <f>Sheet1!F74</f>
        <v>6.2260127931769722E-2</v>
      </c>
      <c r="H27" s="4">
        <f>Sheet1!G74</f>
        <v>1.7057569296375266E-2</v>
      </c>
      <c r="I27" s="4">
        <f>Sheet1!H74</f>
        <v>0.86458475385244782</v>
      </c>
      <c r="J27" s="4">
        <f>Sheet1!I74</f>
        <v>0.10773216964407473</v>
      </c>
      <c r="K27" s="4">
        <f>Sheet1!J74</f>
        <v>2.7683076503477431E-2</v>
      </c>
      <c r="L27" s="4">
        <f>Sheet1!K74</f>
        <v>0.74936708860759493</v>
      </c>
      <c r="M27" s="4">
        <f>Sheet1!L74</f>
        <v>0.17890295358649788</v>
      </c>
      <c r="N27" s="4">
        <f>Sheet1!M74</f>
        <v>7.1729957805907171E-2</v>
      </c>
      <c r="O27" t="str">
        <f>Sheet1!D27</f>
        <v>XD</v>
      </c>
      <c r="P27">
        <f>Sheet1!E27</f>
        <v>0.31070496083550914</v>
      </c>
      <c r="Q27">
        <f>Sheet1!F27</f>
        <v>0.58616187989556134</v>
      </c>
      <c r="R27">
        <f>Sheet1!G27</f>
        <v>0.10313315926892951</v>
      </c>
      <c r="S27">
        <f>Sheet1!H27</f>
        <v>0.22946544980443284</v>
      </c>
      <c r="T27">
        <f>Sheet1!I27</f>
        <v>0.60299869621903524</v>
      </c>
      <c r="U27">
        <f>Sheet1!J27</f>
        <v>0.16753585397653195</v>
      </c>
      <c r="V27">
        <f>Sheet1!K27</f>
        <v>0.13403880070546736</v>
      </c>
      <c r="W27">
        <f>Sheet1!L27</f>
        <v>0.62962962962962965</v>
      </c>
      <c r="X27">
        <f>Sheet1!M27</f>
        <v>0.23633156966490299</v>
      </c>
      <c r="Y27" s="2" t="str">
        <f t="shared" si="4"/>
        <v>XD</v>
      </c>
      <c r="Z27" s="33">
        <f t="shared" si="54"/>
        <v>0.33452042287629369</v>
      </c>
      <c r="AA27" s="26">
        <f t="shared" si="55"/>
        <v>2.6864739439894132</v>
      </c>
      <c r="AB27" s="21">
        <f t="shared" si="56"/>
        <v>4.9904324188991023</v>
      </c>
      <c r="AC27" s="21">
        <f t="shared" si="57"/>
        <v>6.1804079259978222</v>
      </c>
      <c r="AD27" s="21">
        <f t="shared" si="58"/>
        <v>0.86073214637578754</v>
      </c>
      <c r="AE27" s="29">
        <f t="shared" si="59"/>
        <v>0.26158605763341258</v>
      </c>
      <c r="AF27" s="29">
        <f t="shared" si="60"/>
        <v>1.2140573168517814</v>
      </c>
      <c r="AG27" s="29">
        <f t="shared" si="11"/>
        <v>2.1299622068555775</v>
      </c>
      <c r="AH27" s="29">
        <f t="shared" si="12"/>
        <v>3.1124506837430914</v>
      </c>
      <c r="AI27" s="29">
        <f t="shared" si="13"/>
        <v>0.75683598980211597</v>
      </c>
      <c r="AJ27" s="9">
        <f t="shared" si="61"/>
        <v>0.11973745897796528</v>
      </c>
      <c r="AK27" s="9">
        <f t="shared" si="15"/>
        <v>0.3346436058700209</v>
      </c>
      <c r="AL27" s="9">
        <f t="shared" si="16"/>
        <v>0.74922631526405115</v>
      </c>
      <c r="AM27" s="9">
        <f t="shared" si="17"/>
        <v>1.2626590465894849</v>
      </c>
      <c r="AN27" s="9">
        <f t="shared" si="18"/>
        <v>0.55804211796412539</v>
      </c>
    </row>
    <row r="28" spans="1:59">
      <c r="A28" s="6">
        <f t="shared" si="26"/>
        <v>21</v>
      </c>
      <c r="B28">
        <f>Sheet1!A28</f>
        <v>0</v>
      </c>
      <c r="C28" s="4">
        <f>Sheet1!B28</f>
        <v>0</v>
      </c>
      <c r="D28" s="4">
        <f>Sheet1!C28</f>
        <v>0</v>
      </c>
      <c r="E28" s="4" t="str">
        <f>Sheet1!D75</f>
        <v>FLW</v>
      </c>
      <c r="F28" s="4">
        <f>Sheet1!E75</f>
        <v>0.9501075847229693</v>
      </c>
      <c r="G28" s="4">
        <f>Sheet1!F75</f>
        <v>3.0930607853684778E-2</v>
      </c>
      <c r="H28" s="4">
        <f>Sheet1!G75</f>
        <v>1.8961807423345883E-2</v>
      </c>
      <c r="I28" s="4">
        <f>Sheet1!H75</f>
        <v>0.91551893753074276</v>
      </c>
      <c r="J28" s="4">
        <f>Sheet1!I75</f>
        <v>5.3369404820462374E-2</v>
      </c>
      <c r="K28" s="4">
        <f>Sheet1!J75</f>
        <v>3.1111657648794883E-2</v>
      </c>
      <c r="L28" s="4">
        <f>Sheet1!K75</f>
        <v>0.81933333333333336</v>
      </c>
      <c r="M28" s="4">
        <f>Sheet1!L75</f>
        <v>0.10066666666666667</v>
      </c>
      <c r="N28" s="4">
        <f>Sheet1!M75</f>
        <v>0.08</v>
      </c>
      <c r="O28" t="str">
        <f>Sheet1!D28</f>
        <v>FLW</v>
      </c>
      <c r="P28">
        <f>Sheet1!E28</f>
        <v>0.29315068493150687</v>
      </c>
      <c r="Q28">
        <f>Sheet1!F28</f>
        <v>0.54794520547945202</v>
      </c>
      <c r="R28">
        <f>Sheet1!G28</f>
        <v>0.15890410958904111</v>
      </c>
      <c r="S28">
        <f>Sheet1!H28</f>
        <v>0.2</v>
      </c>
      <c r="T28">
        <f>Sheet1!I28</f>
        <v>0.51836734693877551</v>
      </c>
      <c r="U28">
        <f>Sheet1!J28</f>
        <v>0.28163265306122448</v>
      </c>
      <c r="V28">
        <f>Sheet1!K28</f>
        <v>0.15079365079365079</v>
      </c>
      <c r="W28">
        <f>Sheet1!L28</f>
        <v>0.45634920634920634</v>
      </c>
      <c r="X28">
        <f>Sheet1!M28</f>
        <v>0.39285714285714285</v>
      </c>
      <c r="Y28" s="2" t="str">
        <f t="shared" si="4"/>
        <v>FLW</v>
      </c>
      <c r="Z28" s="33">
        <f t="shared" si="54"/>
        <v>0.40216237924351728</v>
      </c>
      <c r="AA28" s="18">
        <f t="shared" si="55"/>
        <v>6.5010422870756397</v>
      </c>
      <c r="AB28" s="9">
        <f t="shared" si="56"/>
        <v>9.4776891006551516</v>
      </c>
      <c r="AC28" s="9">
        <f t="shared" si="57"/>
        <v>13.694180678556844</v>
      </c>
      <c r="AD28" s="9">
        <f t="shared" si="58"/>
        <v>0.93194584836844319</v>
      </c>
      <c r="AE28" s="29">
        <f t="shared" si="59"/>
        <v>0.39715159059196725</v>
      </c>
      <c r="AF28" s="29">
        <f t="shared" si="60"/>
        <v>3.7207796482648359</v>
      </c>
      <c r="AG28" s="29">
        <f t="shared" si="11"/>
        <v>3.7474654377880183</v>
      </c>
      <c r="AH28" s="29">
        <f t="shared" si="12"/>
        <v>7.9150217286328513</v>
      </c>
      <c r="AI28" s="29">
        <f t="shared" si="13"/>
        <v>0.88782977423507037</v>
      </c>
      <c r="AJ28" s="9">
        <f t="shared" si="61"/>
        <v>0.36298412698412702</v>
      </c>
      <c r="AK28" s="9">
        <f t="shared" si="15"/>
        <v>1.8029012929675183</v>
      </c>
      <c r="AL28" s="9">
        <f t="shared" si="16"/>
        <v>1.4979501734468621</v>
      </c>
      <c r="AM28" s="9">
        <f t="shared" si="17"/>
        <v>3.981984413371789</v>
      </c>
      <c r="AN28" s="9">
        <f t="shared" si="18"/>
        <v>0.79927677065468705</v>
      </c>
    </row>
    <row r="29" spans="1:59">
      <c r="A29" s="6">
        <f t="shared" si="26"/>
        <v>22</v>
      </c>
      <c r="B29">
        <f>Sheet1!A29</f>
        <v>0</v>
      </c>
      <c r="C29" s="4">
        <f>Sheet1!B29</f>
        <v>0</v>
      </c>
      <c r="D29" s="4">
        <f>Sheet1!C29</f>
        <v>0</v>
      </c>
      <c r="E29" s="4" t="str">
        <f>Sheet1!D76</f>
        <v>XS</v>
      </c>
      <c r="F29" s="4">
        <f>Sheet1!E76</f>
        <v>0.89881853983641324</v>
      </c>
      <c r="G29" s="4">
        <f>Sheet1!F76</f>
        <v>8.3005149954559224E-2</v>
      </c>
      <c r="H29" s="4">
        <f>Sheet1!G76</f>
        <v>1.8176310209027567E-2</v>
      </c>
      <c r="I29" s="4">
        <f>Sheet1!H76</f>
        <v>0.84705713876557354</v>
      </c>
      <c r="J29" s="4">
        <f>Sheet1!I76</f>
        <v>0.12430187598453386</v>
      </c>
      <c r="K29" s="4">
        <f>Sheet1!J76</f>
        <v>2.8640985249892597E-2</v>
      </c>
      <c r="L29" s="4">
        <f>Sheet1!K76</f>
        <v>0.73799126637554591</v>
      </c>
      <c r="M29" s="4">
        <f>Sheet1!L76</f>
        <v>0.19825327510917032</v>
      </c>
      <c r="N29" s="4">
        <f>Sheet1!M76</f>
        <v>6.3755458515283844E-2</v>
      </c>
      <c r="O29" t="str">
        <f>Sheet1!D29</f>
        <v>XS</v>
      </c>
      <c r="P29">
        <f>Sheet1!E29</f>
        <v>0.36780650542118432</v>
      </c>
      <c r="Q29">
        <f>Sheet1!F29</f>
        <v>0.56630525437864887</v>
      </c>
      <c r="R29">
        <f>Sheet1!G29</f>
        <v>6.58882402001668E-2</v>
      </c>
      <c r="S29">
        <f>Sheet1!H29</f>
        <v>0.30573248407643311</v>
      </c>
      <c r="T29">
        <f>Sheet1!I29</f>
        <v>0.5562632696390658</v>
      </c>
      <c r="U29">
        <f>Sheet1!J29</f>
        <v>0.13800424628450106</v>
      </c>
      <c r="V29">
        <f>Sheet1!K29</f>
        <v>0.19604612850082373</v>
      </c>
      <c r="W29">
        <f>Sheet1!L29</f>
        <v>0.56342668863261947</v>
      </c>
      <c r="X29">
        <f>Sheet1!M29</f>
        <v>0.24052718286655683</v>
      </c>
      <c r="Y29" s="2" t="str">
        <f t="shared" si="4"/>
        <v>XS</v>
      </c>
      <c r="Z29" s="33">
        <f t="shared" si="54"/>
        <v>0.33251328545776437</v>
      </c>
      <c r="AA29" s="18">
        <f t="shared" si="55"/>
        <v>2.0029678016351831</v>
      </c>
      <c r="AB29" s="9">
        <f t="shared" si="56"/>
        <v>4.4311287386690852</v>
      </c>
      <c r="AC29" s="9">
        <f t="shared" si="57"/>
        <v>4.9086533925166815</v>
      </c>
      <c r="AD29" s="9">
        <f t="shared" si="58"/>
        <v>0.83075669978095157</v>
      </c>
      <c r="AE29" s="29">
        <f t="shared" si="59"/>
        <v>0.29079386912650773</v>
      </c>
      <c r="AF29" s="29">
        <f t="shared" si="60"/>
        <v>1.1697082880820298</v>
      </c>
      <c r="AG29" s="29">
        <f t="shared" si="11"/>
        <v>2.4595967008130559</v>
      </c>
      <c r="AH29" s="29">
        <f t="shared" si="12"/>
        <v>3.1261883365417242</v>
      </c>
      <c r="AI29" s="29">
        <f t="shared" si="13"/>
        <v>0.75764557542273303</v>
      </c>
      <c r="AJ29" s="9">
        <f t="shared" si="61"/>
        <v>0.17456457774292644</v>
      </c>
      <c r="AK29" s="9">
        <f t="shared" si="15"/>
        <v>0.44025647910936289</v>
      </c>
      <c r="AL29" s="9">
        <f t="shared" si="16"/>
        <v>0.98886703583014601</v>
      </c>
      <c r="AM29" s="9">
        <f t="shared" si="17"/>
        <v>1.5277732850613071</v>
      </c>
      <c r="AN29" s="9">
        <f t="shared" si="18"/>
        <v>0.60439490127147755</v>
      </c>
    </row>
    <row r="30" spans="1:59">
      <c r="A30" s="6">
        <f t="shared" si="26"/>
        <v>23</v>
      </c>
      <c r="B30">
        <f>Sheet1!A30</f>
        <v>0</v>
      </c>
      <c r="C30" s="4">
        <f>Sheet1!B30</f>
        <v>0</v>
      </c>
      <c r="D30" s="4">
        <f>Sheet1!C30</f>
        <v>0</v>
      </c>
      <c r="E30" s="4" t="str">
        <f>Sheet1!D77</f>
        <v>VG</v>
      </c>
      <c r="F30" s="4">
        <f>Sheet1!E77</f>
        <v>0.89282281320089718</v>
      </c>
      <c r="G30" s="4">
        <f>Sheet1!F77</f>
        <v>9.4841396988144824E-2</v>
      </c>
      <c r="H30" s="4">
        <f>Sheet1!G77</f>
        <v>1.2335789810958026E-2</v>
      </c>
      <c r="I30" s="4">
        <f>Sheet1!H77</f>
        <v>0.8391051179895801</v>
      </c>
      <c r="J30" s="4">
        <f>Sheet1!I77</f>
        <v>0.13607110021452651</v>
      </c>
      <c r="K30" s="4">
        <f>Sheet1!J77</f>
        <v>2.4823781795893351E-2</v>
      </c>
      <c r="L30" s="4">
        <f>Sheet1!K77</f>
        <v>0.74669020300088262</v>
      </c>
      <c r="M30" s="4">
        <f>Sheet1!L77</f>
        <v>0.18887908208296558</v>
      </c>
      <c r="N30" s="4">
        <f>Sheet1!M77</f>
        <v>6.4430714916151807E-2</v>
      </c>
      <c r="O30" t="str">
        <f>Sheet1!D30</f>
        <v>VG</v>
      </c>
      <c r="P30">
        <f>Sheet1!E30</f>
        <v>0.32328415651058373</v>
      </c>
      <c r="Q30">
        <f>Sheet1!F30</f>
        <v>0.59846055163566392</v>
      </c>
      <c r="R30">
        <f>Sheet1!G30</f>
        <v>7.8255291853752407E-2</v>
      </c>
      <c r="S30">
        <f>Sheet1!H30</f>
        <v>0.2498932080307561</v>
      </c>
      <c r="T30">
        <f>Sheet1!I30</f>
        <v>0.62281076463049978</v>
      </c>
      <c r="U30">
        <f>Sheet1!J30</f>
        <v>0.12729602733874412</v>
      </c>
      <c r="V30">
        <f>Sheet1!K30</f>
        <v>0.17770597738287561</v>
      </c>
      <c r="W30">
        <f>Sheet1!L30</f>
        <v>0.58642972536348947</v>
      </c>
      <c r="X30">
        <f>Sheet1!M30</f>
        <v>0.23586429725363489</v>
      </c>
      <c r="Y30" s="2" t="str">
        <f t="shared" si="4"/>
        <v>VG</v>
      </c>
      <c r="Z30" s="33">
        <f t="shared" si="54"/>
        <v>0.29436226156523326</v>
      </c>
      <c r="AA30" s="18">
        <f t="shared" si="55"/>
        <v>1.5518659093667111</v>
      </c>
      <c r="AB30" s="9">
        <f t="shared" si="56"/>
        <v>3.4086819340186887</v>
      </c>
      <c r="AC30" s="9">
        <f t="shared" si="57"/>
        <v>3.9637054012635615</v>
      </c>
      <c r="AD30" s="9">
        <f t="shared" si="58"/>
        <v>0.7985376006107372</v>
      </c>
      <c r="AE30" s="29">
        <f t="shared" si="59"/>
        <v>0.21629435335908032</v>
      </c>
      <c r="AF30" s="29">
        <f t="shared" si="60"/>
        <v>0.79478431870571964</v>
      </c>
      <c r="AG30" s="29">
        <f t="shared" si="11"/>
        <v>1.8364899500098135</v>
      </c>
      <c r="AH30" s="29">
        <f t="shared" si="12"/>
        <v>2.3658260314779582</v>
      </c>
      <c r="AI30" s="29">
        <f t="shared" si="13"/>
        <v>0.70289611208429192</v>
      </c>
      <c r="AJ30" s="9">
        <f t="shared" si="61"/>
        <v>0.16026047763739315</v>
      </c>
      <c r="AK30" s="9">
        <f t="shared" si="15"/>
        <v>0.42424093729711781</v>
      </c>
      <c r="AL30" s="9">
        <f t="shared" si="16"/>
        <v>0.94084519801307509</v>
      </c>
      <c r="AM30" s="9">
        <f t="shared" si="17"/>
        <v>1.4829314354559575</v>
      </c>
      <c r="AN30" s="9">
        <f t="shared" si="18"/>
        <v>0.59725025599977433</v>
      </c>
    </row>
    <row r="31" spans="1:59">
      <c r="A31" s="6">
        <f t="shared" si="26"/>
        <v>24</v>
      </c>
      <c r="B31">
        <f>Sheet1!A31</f>
        <v>0</v>
      </c>
      <c r="C31" s="4">
        <f>Sheet1!B31</f>
        <v>0</v>
      </c>
      <c r="D31" s="4">
        <f>Sheet1!C31</f>
        <v>0</v>
      </c>
      <c r="E31" s="4" t="str">
        <f>Sheet1!D78</f>
        <v>TW</v>
      </c>
      <c r="F31" s="4">
        <f>Sheet1!E78</f>
        <v>0.85017361111111112</v>
      </c>
      <c r="G31" s="4">
        <f>Sheet1!F78</f>
        <v>0.13420138888888888</v>
      </c>
      <c r="H31" s="4">
        <f>Sheet1!G78</f>
        <v>1.5625E-2</v>
      </c>
      <c r="I31" s="4">
        <f>Sheet1!H78</f>
        <v>0.76232665639445296</v>
      </c>
      <c r="J31" s="4">
        <f>Sheet1!I78</f>
        <v>0.21571648690292758</v>
      </c>
      <c r="K31" s="4">
        <f>Sheet1!J78</f>
        <v>2.1956856702619414E-2</v>
      </c>
      <c r="L31" s="4">
        <f>Sheet1!K78</f>
        <v>0.61142857142857143</v>
      </c>
      <c r="M31" s="4">
        <f>Sheet1!L78</f>
        <v>0.34285714285714286</v>
      </c>
      <c r="N31" s="4">
        <f>Sheet1!M78</f>
        <v>4.5714285714285714E-2</v>
      </c>
      <c r="O31" t="str">
        <f>Sheet1!D31</f>
        <v>TW</v>
      </c>
      <c r="P31">
        <f>Sheet1!E31</f>
        <v>0.33806957373836355</v>
      </c>
      <c r="Q31">
        <f>Sheet1!F31</f>
        <v>0.60852523272905434</v>
      </c>
      <c r="R31">
        <f>Sheet1!G31</f>
        <v>5.3405193532582065E-2</v>
      </c>
      <c r="S31">
        <f>Sheet1!H31</f>
        <v>0.20680272108843537</v>
      </c>
      <c r="T31">
        <f>Sheet1!I31</f>
        <v>0.69904761904761903</v>
      </c>
      <c r="U31">
        <f>Sheet1!J31</f>
        <v>9.4149659863945578E-2</v>
      </c>
      <c r="V31">
        <f>Sheet1!K31</f>
        <v>7.7424612876935611E-2</v>
      </c>
      <c r="W31">
        <f>Sheet1!L31</f>
        <v>0.7636511817440913</v>
      </c>
      <c r="X31">
        <f>Sheet1!M31</f>
        <v>0.15892420537897312</v>
      </c>
      <c r="Y31" s="2" t="str">
        <f t="shared" si="4"/>
        <v>TW</v>
      </c>
      <c r="Z31" s="33">
        <f t="shared" si="54"/>
        <v>0.24164837838205677</v>
      </c>
      <c r="AA31" s="18">
        <f t="shared" si="55"/>
        <v>0.90031996085423482</v>
      </c>
      <c r="AB31" s="9">
        <f t="shared" si="56"/>
        <v>2.5191212739107041</v>
      </c>
      <c r="AC31" s="9">
        <f t="shared" si="57"/>
        <v>2.7250657803653455</v>
      </c>
      <c r="AD31" s="9">
        <f t="shared" si="58"/>
        <v>0.73154836479104479</v>
      </c>
      <c r="AE31" s="29">
        <f t="shared" si="59"/>
        <v>6.3279037346833933E-2</v>
      </c>
      <c r="AF31" s="29">
        <f t="shared" si="60"/>
        <v>0.14667176870748294</v>
      </c>
      <c r="AG31" s="29">
        <f t="shared" si="11"/>
        <v>0.95867832847424683</v>
      </c>
      <c r="AH31" s="29">
        <f t="shared" si="12"/>
        <v>1.1367176950210192</v>
      </c>
      <c r="AI31" s="29">
        <f t="shared" si="13"/>
        <v>0.53199245631268899</v>
      </c>
      <c r="AJ31" s="9">
        <f t="shared" si="61"/>
        <v>-0.15222261031551987</v>
      </c>
      <c r="AK31" s="10">
        <f t="shared" si="15"/>
        <v>-0.22199130671013315</v>
      </c>
      <c r="AL31" s="9">
        <f t="shared" si="16"/>
        <v>0.22582178755772886</v>
      </c>
      <c r="AM31" s="9">
        <f t="shared" si="17"/>
        <v>0.30251029272746754</v>
      </c>
      <c r="AN31" s="9">
        <f t="shared" si="18"/>
        <v>0.23225174834819037</v>
      </c>
    </row>
    <row r="32" spans="1:59">
      <c r="A32" s="6">
        <f t="shared" si="26"/>
        <v>25</v>
      </c>
      <c r="B32">
        <f>Sheet1!A32</f>
        <v>0</v>
      </c>
      <c r="C32" s="4">
        <f>Sheet1!B32</f>
        <v>0</v>
      </c>
      <c r="D32" s="4">
        <f>Sheet1!C32</f>
        <v>0</v>
      </c>
      <c r="E32" s="4" t="str">
        <f>Sheet1!D79</f>
        <v>YD</v>
      </c>
      <c r="F32" s="4">
        <f>Sheet1!E79</f>
        <v>0.87496038034865298</v>
      </c>
      <c r="G32" s="4">
        <f>Sheet1!F79</f>
        <v>0.11125198098256735</v>
      </c>
      <c r="H32" s="4">
        <f>Sheet1!G79</f>
        <v>1.3787638668779715E-2</v>
      </c>
      <c r="I32" s="4">
        <f>Sheet1!H79</f>
        <v>0.81126940931647196</v>
      </c>
      <c r="J32" s="4">
        <f>Sheet1!I79</f>
        <v>0.16455898831439092</v>
      </c>
      <c r="K32" s="4">
        <f>Sheet1!J79</f>
        <v>2.4171602369137186E-2</v>
      </c>
      <c r="L32" s="4">
        <f>Sheet1!K79</f>
        <v>0.64116985376827895</v>
      </c>
      <c r="M32" s="4">
        <f>Sheet1!L79</f>
        <v>0.29808773903262092</v>
      </c>
      <c r="N32" s="4">
        <f>Sheet1!M79</f>
        <v>6.074240719910011E-2</v>
      </c>
      <c r="O32" t="str">
        <f>Sheet1!D32</f>
        <v>YD</v>
      </c>
      <c r="P32">
        <f>Sheet1!E32</f>
        <v>0.33534540576794097</v>
      </c>
      <c r="Q32">
        <f>Sheet1!F32</f>
        <v>0.58953722334004022</v>
      </c>
      <c r="R32">
        <f>Sheet1!G32</f>
        <v>7.5117370892018781E-2</v>
      </c>
      <c r="S32">
        <f>Sheet1!H32</f>
        <v>0.24312977099236641</v>
      </c>
      <c r="T32">
        <f>Sheet1!I32</f>
        <v>0.63893129770992363</v>
      </c>
      <c r="U32">
        <f>Sheet1!J32</f>
        <v>0.11793893129770992</v>
      </c>
      <c r="V32">
        <f>Sheet1!K32</f>
        <v>0.16570104287369641</v>
      </c>
      <c r="W32">
        <f>Sheet1!L32</f>
        <v>0.64310544611819231</v>
      </c>
      <c r="X32">
        <f>Sheet1!M32</f>
        <v>0.19119351100811124</v>
      </c>
      <c r="Y32" s="2" t="str">
        <f t="shared" si="4"/>
        <v>YD</v>
      </c>
      <c r="Z32" s="33">
        <f t="shared" si="54"/>
        <v>0.28542315700861276</v>
      </c>
      <c r="AA32" s="18">
        <f t="shared" si="55"/>
        <v>1.2827778637637797</v>
      </c>
      <c r="AB32" s="9">
        <f t="shared" si="56"/>
        <v>3.0142870518457374</v>
      </c>
      <c r="AC32" s="9">
        <f t="shared" si="57"/>
        <v>3.4414362664778597</v>
      </c>
      <c r="AD32" s="9">
        <f t="shared" si="58"/>
        <v>0.77484760784532924</v>
      </c>
      <c r="AE32" s="29">
        <f t="shared" si="59"/>
        <v>0.17233811160654833</v>
      </c>
      <c r="AF32" s="29">
        <f t="shared" si="60"/>
        <v>0.52363627587845685</v>
      </c>
      <c r="AG32" s="29">
        <f t="shared" si="11"/>
        <v>1.4774627231413549</v>
      </c>
      <c r="AH32" s="29">
        <f t="shared" si="12"/>
        <v>1.8471383244440092</v>
      </c>
      <c r="AI32" s="29">
        <f t="shared" si="13"/>
        <v>0.64877013827725405</v>
      </c>
      <c r="AJ32" s="9">
        <f t="shared" si="61"/>
        <v>-1.935592349913362E-3</v>
      </c>
      <c r="AK32" s="9">
        <f t="shared" si="15"/>
        <v>-3.2466822624018471E-3</v>
      </c>
      <c r="AL32" s="9">
        <f t="shared" si="16"/>
        <v>0.55588010231968343</v>
      </c>
      <c r="AM32" s="9">
        <f t="shared" si="17"/>
        <v>0.74233406002202462</v>
      </c>
      <c r="AN32" s="9">
        <f t="shared" si="18"/>
        <v>0.4260572510489985</v>
      </c>
    </row>
    <row r="33" spans="1:40">
      <c r="A33" s="6">
        <f t="shared" si="26"/>
        <v>26</v>
      </c>
      <c r="B33">
        <f>Sheet1!A33</f>
        <v>0</v>
      </c>
      <c r="C33" s="4">
        <f>Sheet1!B33</f>
        <v>0</v>
      </c>
      <c r="D33" s="4">
        <f>Sheet1!C33</f>
        <v>0</v>
      </c>
      <c r="E33" s="4" t="str">
        <f>Sheet1!D80</f>
        <v>CG</v>
      </c>
      <c r="F33" s="4">
        <f>Sheet1!E80</f>
        <v>0.83050524308865581</v>
      </c>
      <c r="G33" s="4">
        <f>Sheet1!F80</f>
        <v>0.15271687321258343</v>
      </c>
      <c r="H33" s="4">
        <f>Sheet1!G80</f>
        <v>1.6777883698760723E-2</v>
      </c>
      <c r="I33" s="4">
        <f>Sheet1!H80</f>
        <v>0.77994902293967716</v>
      </c>
      <c r="J33" s="4">
        <f>Sheet1!I80</f>
        <v>0.19456244689889549</v>
      </c>
      <c r="K33" s="4">
        <f>Sheet1!J80</f>
        <v>2.5488530161427356E-2</v>
      </c>
      <c r="L33" s="4">
        <f>Sheet1!K80</f>
        <v>0.61777777777777776</v>
      </c>
      <c r="M33" s="4">
        <f>Sheet1!L80</f>
        <v>0.3288888888888889</v>
      </c>
      <c r="N33" s="4">
        <f>Sheet1!M80</f>
        <v>5.3333333333333337E-2</v>
      </c>
      <c r="O33" t="str">
        <f>Sheet1!D33</f>
        <v>CG</v>
      </c>
      <c r="P33">
        <f>Sheet1!E33</f>
        <v>0.27112676056338031</v>
      </c>
      <c r="Q33">
        <f>Sheet1!F33</f>
        <v>0.68544600938967137</v>
      </c>
      <c r="R33">
        <f>Sheet1!G33</f>
        <v>4.3427230046948359E-2</v>
      </c>
      <c r="S33">
        <f>Sheet1!H33</f>
        <v>0.17624428949266652</v>
      </c>
      <c r="T33">
        <f>Sheet1!I33</f>
        <v>0.74200528973310897</v>
      </c>
      <c r="U33">
        <f>Sheet1!J33</f>
        <v>8.1750420774224578E-2</v>
      </c>
      <c r="V33">
        <f>Sheet1!K33</f>
        <v>7.1428571428571425E-2</v>
      </c>
      <c r="W33">
        <f>Sheet1!L33</f>
        <v>0.77880184331797231</v>
      </c>
      <c r="X33">
        <f>Sheet1!M33</f>
        <v>0.14976958525345621</v>
      </c>
      <c r="Y33" s="2" t="str">
        <f t="shared" si="4"/>
        <v>CG</v>
      </c>
      <c r="Z33" s="33">
        <f t="shared" si="54"/>
        <v>0.14505923369898444</v>
      </c>
      <c r="AA33" s="26">
        <f t="shared" si="55"/>
        <v>0.47492863966989596</v>
      </c>
      <c r="AB33" s="21">
        <f t="shared" si="56"/>
        <v>1.7753556294069033</v>
      </c>
      <c r="AC33" s="21">
        <f t="shared" si="57"/>
        <v>1.8894649036750297</v>
      </c>
      <c r="AD33" s="21">
        <f t="shared" si="58"/>
        <v>0.65391515961030433</v>
      </c>
      <c r="AE33" s="29">
        <f t="shared" si="59"/>
        <v>3.7943733206568186E-2</v>
      </c>
      <c r="AF33" s="29">
        <f t="shared" si="60"/>
        <v>9.7510423546137023E-2</v>
      </c>
      <c r="AG33" s="29">
        <f t="shared" si="11"/>
        <v>0.90584947044920738</v>
      </c>
      <c r="AH33" s="29">
        <f t="shared" si="12"/>
        <v>1.0542537293232688</v>
      </c>
      <c r="AI33" s="29">
        <f t="shared" si="13"/>
        <v>0.51320521621765336</v>
      </c>
      <c r="AJ33" s="9">
        <f t="shared" si="61"/>
        <v>-0.16102406554019455</v>
      </c>
      <c r="AK33" s="10">
        <f t="shared" si="15"/>
        <v>-0.24480009963880928</v>
      </c>
      <c r="AL33" s="9">
        <f t="shared" si="16"/>
        <v>0.21718146718146716</v>
      </c>
      <c r="AM33" s="9">
        <f t="shared" si="17"/>
        <v>0.28161091465006188</v>
      </c>
      <c r="AN33" s="9">
        <f t="shared" si="18"/>
        <v>0.21973198841471672</v>
      </c>
    </row>
    <row r="34" spans="1:40">
      <c r="A34" s="6">
        <f t="shared" si="26"/>
        <v>27</v>
      </c>
      <c r="B34">
        <f>Sheet1!A34</f>
        <v>0</v>
      </c>
      <c r="C34" s="4">
        <f>Sheet1!B34</f>
        <v>0</v>
      </c>
      <c r="D34" s="4">
        <f>Sheet1!C34</f>
        <v>0</v>
      </c>
      <c r="E34" s="4" t="str">
        <f>Sheet1!D82</f>
        <v>BK</v>
      </c>
      <c r="F34" s="4">
        <f>Sheet1!E82</f>
        <v>0.72404518558364717</v>
      </c>
      <c r="G34" s="4">
        <f>Sheet1!F82</f>
        <v>0.26223776223776224</v>
      </c>
      <c r="H34" s="4">
        <f>Sheet1!G82</f>
        <v>1.3717052178590641E-2</v>
      </c>
      <c r="I34" s="4">
        <f>Sheet1!H82</f>
        <v>0.62914302776948339</v>
      </c>
      <c r="J34" s="4">
        <f>Sheet1!I82</f>
        <v>0.35294117647058826</v>
      </c>
      <c r="K34" s="4">
        <f>Sheet1!J82</f>
        <v>1.7915795759928337E-2</v>
      </c>
      <c r="L34" s="4">
        <f>Sheet1!K82</f>
        <v>0.54102564102564099</v>
      </c>
      <c r="M34" s="4">
        <f>Sheet1!L82</f>
        <v>0.43333333333333335</v>
      </c>
      <c r="N34" s="4">
        <f>Sheet1!M82</f>
        <v>2.564102564102564E-2</v>
      </c>
      <c r="O34" t="str">
        <f>Sheet1!D35</f>
        <v>BK</v>
      </c>
      <c r="P34">
        <f>Sheet1!E35</f>
        <v>0.20769042370805779</v>
      </c>
      <c r="Q34">
        <f>Sheet1!F35</f>
        <v>0.75606171932402644</v>
      </c>
      <c r="R34">
        <f>Sheet1!G35</f>
        <v>3.6247856967915749E-2</v>
      </c>
      <c r="S34">
        <f>Sheet1!H35</f>
        <v>0.14171801377310619</v>
      </c>
      <c r="T34">
        <f>Sheet1!I35</f>
        <v>0.7857919536063791</v>
      </c>
      <c r="U34">
        <f>Sheet1!J35</f>
        <v>7.2490032620514677E-2</v>
      </c>
      <c r="V34">
        <f>Sheet1!K35</f>
        <v>7.7826725403817909E-2</v>
      </c>
      <c r="W34">
        <f>Sheet1!L35</f>
        <v>0.7687224669603524</v>
      </c>
      <c r="X34">
        <f>Sheet1!M35</f>
        <v>0.15345080763582966</v>
      </c>
      <c r="Y34" s="2" t="str">
        <f t="shared" si="4"/>
        <v>BK</v>
      </c>
      <c r="Z34" s="33">
        <f t="shared" si="54"/>
        <v>-3.2016533740379272E-2</v>
      </c>
      <c r="AA34" s="20">
        <f t="shared" si="55"/>
        <v>-6.1044857664989807E-2</v>
      </c>
      <c r="AB34" s="9">
        <f t="shared" si="56"/>
        <v>0.79199281574006042</v>
      </c>
      <c r="AC34" s="9">
        <f t="shared" si="57"/>
        <v>0.83098613416623535</v>
      </c>
      <c r="AD34" s="9">
        <f t="shared" si="58"/>
        <v>0.45384621907289119</v>
      </c>
      <c r="AE34" s="29">
        <f t="shared" si="59"/>
        <v>-0.15664892583689571</v>
      </c>
      <c r="AF34" s="29">
        <f t="shared" si="60"/>
        <v>-0.22191931160226891</v>
      </c>
      <c r="AG34" s="29">
        <f t="shared" si="11"/>
        <v>0.40153437235713418</v>
      </c>
      <c r="AH34" s="29">
        <f t="shared" si="12"/>
        <v>0.44948410901692865</v>
      </c>
      <c r="AI34" s="29">
        <f t="shared" si="13"/>
        <v>0.31009936999018117</v>
      </c>
      <c r="AJ34" s="9">
        <f t="shared" si="61"/>
        <v>-0.22769682593471141</v>
      </c>
      <c r="AK34" s="10">
        <f t="shared" si="15"/>
        <v>-0.26272710684774392</v>
      </c>
      <c r="AL34" s="9">
        <f t="shared" si="16"/>
        <v>0.17960013554727208</v>
      </c>
      <c r="AM34" s="9">
        <f t="shared" si="17"/>
        <v>0.23589666737472326</v>
      </c>
      <c r="AN34" s="9">
        <f t="shared" si="18"/>
        <v>0.19087086615081833</v>
      </c>
    </row>
    <row r="35" spans="1:40">
      <c r="A35" s="6">
        <f t="shared" si="26"/>
        <v>28</v>
      </c>
      <c r="B35">
        <f>Sheet1!A35</f>
        <v>0</v>
      </c>
      <c r="C35" s="4"/>
      <c r="D35" s="4"/>
      <c r="E35" s="4" t="s">
        <v>53</v>
      </c>
      <c r="F35">
        <v>0.74</v>
      </c>
      <c r="G35">
        <v>0.22</v>
      </c>
      <c r="H35">
        <v>0.04</v>
      </c>
      <c r="I35">
        <v>0.71</v>
      </c>
      <c r="J35">
        <v>0.23</v>
      </c>
      <c r="K35">
        <v>0.06</v>
      </c>
      <c r="L35">
        <v>0.62</v>
      </c>
      <c r="M35">
        <v>0.2</v>
      </c>
      <c r="N35">
        <v>0.18</v>
      </c>
      <c r="O35" t="str">
        <f>E35</f>
        <v>pain</v>
      </c>
      <c r="P35">
        <v>0.27</v>
      </c>
      <c r="Q35">
        <v>0.68</v>
      </c>
      <c r="R35">
        <v>0.04</v>
      </c>
      <c r="S35" s="13">
        <v>0.28000000000000003</v>
      </c>
      <c r="T35" s="13">
        <v>0.66</v>
      </c>
      <c r="U35" s="13">
        <v>0.06</v>
      </c>
      <c r="V35" s="13">
        <v>0.3</v>
      </c>
      <c r="W35" s="13">
        <v>0.53</v>
      </c>
      <c r="X35" s="13">
        <v>0.17</v>
      </c>
      <c r="Y35" s="2" t="str">
        <f t="shared" ref="Y35" si="62">E35</f>
        <v>pain</v>
      </c>
      <c r="Z35" s="33">
        <f t="shared" si="54"/>
        <v>5.9999999999999942E-2</v>
      </c>
      <c r="AA35" s="27">
        <f t="shared" ref="AA35" si="63">(F35-Q35)/2/G35</f>
        <v>0.13636363636363624</v>
      </c>
      <c r="AB35" s="9">
        <f t="shared" ref="AB35" si="64">P35/G35</f>
        <v>1.2272727272727273</v>
      </c>
      <c r="AC35" s="9">
        <f t="shared" ref="AC35" si="65">AA35+SQRT(AA35*AA35+AB35)</f>
        <v>1.252548105255334</v>
      </c>
      <c r="AD35" s="9">
        <f t="shared" ref="AD35" si="66">AC35/(1+AC35)</f>
        <v>0.55605831561734986</v>
      </c>
      <c r="AE35" s="29">
        <f t="shared" si="59"/>
        <v>4.9999999999999933E-2</v>
      </c>
      <c r="AF35" s="29">
        <f t="shared" si="60"/>
        <v>0.10869565217391289</v>
      </c>
      <c r="AG35" s="29">
        <f t="shared" ref="AG35" si="67">S35/J35</f>
        <v>1.2173913043478262</v>
      </c>
      <c r="AH35" s="29">
        <f t="shared" ref="AH35" si="68">AF35+SQRT(AF35*AF35+AG35)</f>
        <v>1.2173913043478259</v>
      </c>
      <c r="AI35" s="29">
        <f t="shared" ref="AI35" si="69">AH35/(1+AH35)</f>
        <v>0.54901960784313719</v>
      </c>
      <c r="AJ35" s="9">
        <f t="shared" si="61"/>
        <v>8.9999999999999969E-2</v>
      </c>
      <c r="AK35" s="21">
        <f t="shared" ref="AK35" si="70">(L35-W35)/2/M35</f>
        <v>0.22499999999999992</v>
      </c>
      <c r="AL35" s="9">
        <f t="shared" ref="AL35" si="71">V35/M35</f>
        <v>1.4999999999999998</v>
      </c>
      <c r="AM35" s="9">
        <f t="shared" ref="AM35" si="72">AK35+SQRT(AK35*AK35+AL35)</f>
        <v>1.4702409405412269</v>
      </c>
      <c r="AN35" s="9">
        <f t="shared" ref="AN35" si="73">AM35/(1+AM35)</f>
        <v>0.59518118917545715</v>
      </c>
    </row>
    <row r="36" spans="1:40">
      <c r="A36" s="6">
        <f t="shared" si="26"/>
        <v>29</v>
      </c>
      <c r="B36">
        <f>Sheet1!A36</f>
        <v>0</v>
      </c>
      <c r="E36" s="4" t="s">
        <v>57</v>
      </c>
      <c r="F36">
        <v>0.90400000000000003</v>
      </c>
      <c r="G36">
        <v>7.0999999999999994E-2</v>
      </c>
      <c r="H36">
        <v>2.5000000000000001E-2</v>
      </c>
      <c r="I36" s="13">
        <v>0.77900000000000003</v>
      </c>
      <c r="J36" s="13">
        <v>0.155</v>
      </c>
      <c r="K36" s="13">
        <v>6.6000000000000003E-2</v>
      </c>
      <c r="L36" s="13">
        <v>0.52800000000000002</v>
      </c>
      <c r="M36" s="13">
        <v>0.38900000000000001</v>
      </c>
      <c r="N36" s="13">
        <v>8.3000000000000004E-2</v>
      </c>
      <c r="O36" s="4" t="s">
        <v>57</v>
      </c>
      <c r="P36" s="4">
        <v>0.29199999999999998</v>
      </c>
      <c r="Q36" s="4">
        <v>0.54700000000000004</v>
      </c>
      <c r="R36" s="4">
        <v>0.161</v>
      </c>
      <c r="S36" s="4">
        <v>0.19800000000000001</v>
      </c>
      <c r="T36" s="4">
        <v>0.58399999999999996</v>
      </c>
      <c r="U36" s="4">
        <v>0.218</v>
      </c>
      <c r="V36" s="4">
        <v>0.11600000000000001</v>
      </c>
      <c r="W36" s="4">
        <v>0.58899999999999997</v>
      </c>
      <c r="X36" s="4">
        <v>0.29499999999999998</v>
      </c>
      <c r="Y36" s="2" t="str">
        <f t="shared" ref="Y36" si="74">E36</f>
        <v>leveille</v>
      </c>
      <c r="Z36" s="33">
        <f t="shared" si="54"/>
        <v>0.35699999999999998</v>
      </c>
      <c r="AA36" s="27">
        <f t="shared" ref="AA36" si="75">(F36-Q36)/2/G36</f>
        <v>2.5140845070422535</v>
      </c>
      <c r="AB36" s="9">
        <f t="shared" ref="AB36" si="76">P36/G36</f>
        <v>4.112676056338028</v>
      </c>
      <c r="AC36" s="9">
        <f t="shared" ref="AC36" si="77">AA36+SQRT(AA36*AA36+AB36)</f>
        <v>5.7441459561307875</v>
      </c>
      <c r="AD36" s="9">
        <f t="shared" ref="AD36" si="78">AC36/(1+AC36)</f>
        <v>0.85172325650945513</v>
      </c>
      <c r="AE36" s="29">
        <f t="shared" si="59"/>
        <v>0.19500000000000006</v>
      </c>
      <c r="AF36" s="29">
        <f t="shared" si="60"/>
        <v>0.62903225806451635</v>
      </c>
      <c r="AG36" s="29">
        <f t="shared" ref="AG36" si="79">S36/J36</f>
        <v>1.2774193548387098</v>
      </c>
      <c r="AH36" s="29">
        <f t="shared" ref="AH36" si="80">AF36+SQRT(AF36*AF36+AG36)</f>
        <v>1.9225162883194145</v>
      </c>
      <c r="AI36" s="29">
        <f t="shared" ref="AI36" si="81">AH36/(1+AH36)</f>
        <v>0.65782910979940257</v>
      </c>
      <c r="AJ36" s="9">
        <f t="shared" si="61"/>
        <v>-6.0999999999999943E-2</v>
      </c>
      <c r="AK36" s="10">
        <f t="shared" ref="AK36" si="82">(L36-W36)/2/M36</f>
        <v>-7.8406169665809697E-2</v>
      </c>
      <c r="AL36" s="9">
        <f t="shared" ref="AL36" si="83">V36/M36</f>
        <v>0.29820051413881749</v>
      </c>
      <c r="AM36" s="9">
        <f t="shared" ref="AM36" si="84">AK36+SQRT(AK36*AK36+AL36)</f>
        <v>0.47327131000911882</v>
      </c>
      <c r="AN36" s="9">
        <f t="shared" ref="AN36" si="85">AM36/(1+AM36)</f>
        <v>0.32123839430918499</v>
      </c>
    </row>
    <row r="37" spans="1:40">
      <c r="A37" s="6">
        <f t="shared" si="26"/>
        <v>30</v>
      </c>
      <c r="B37">
        <f>Sheet1!A37</f>
        <v>0</v>
      </c>
      <c r="S37" s="13"/>
      <c r="T37" s="13"/>
      <c r="U37" s="13"/>
      <c r="Y37" s="4" t="s">
        <v>46</v>
      </c>
      <c r="Z37" s="4"/>
      <c r="AA37" s="18"/>
      <c r="AB37" s="9"/>
      <c r="AC37" s="9"/>
      <c r="AD37" s="9"/>
      <c r="AE37" s="30"/>
      <c r="AF37" s="30" t="str">
        <f>Y37</f>
        <v>female minus male</v>
      </c>
      <c r="AG37" s="30"/>
      <c r="AH37" s="30"/>
      <c r="AI37" s="29"/>
      <c r="AJ37" s="9"/>
      <c r="AK37" s="10" t="str">
        <f>Y37</f>
        <v>female minus male</v>
      </c>
      <c r="AL37" s="10"/>
      <c r="AM37" s="10"/>
      <c r="AN37" s="9"/>
    </row>
    <row r="38" spans="1:40">
      <c r="P38" t="s">
        <v>54</v>
      </c>
      <c r="S38" s="13"/>
      <c r="T38" s="13"/>
      <c r="U38" s="13"/>
      <c r="X38" s="2" t="s">
        <v>45</v>
      </c>
      <c r="Y38" s="2"/>
      <c r="Z38" s="2" t="s">
        <v>55</v>
      </c>
      <c r="AA38" s="19" t="str">
        <f t="shared" ref="AA38:AD38" si="86">AA7</f>
        <v>w</v>
      </c>
      <c r="AB38" s="16" t="str">
        <f t="shared" si="86"/>
        <v>q</v>
      </c>
      <c r="AC38" s="16" t="str">
        <f t="shared" si="86"/>
        <v>k</v>
      </c>
      <c r="AD38" s="16" t="str">
        <f t="shared" si="86"/>
        <v>prev_equil</v>
      </c>
      <c r="AE38" s="31" t="s">
        <v>55</v>
      </c>
      <c r="AF38" s="31" t="str">
        <f t="shared" ref="AF38:AI38" si="87">AF7</f>
        <v>w</v>
      </c>
      <c r="AG38" s="31" t="str">
        <f t="shared" si="87"/>
        <v>q</v>
      </c>
      <c r="AH38" s="31" t="str">
        <f t="shared" si="87"/>
        <v>k</v>
      </c>
      <c r="AI38" s="31" t="str">
        <f t="shared" si="87"/>
        <v>prev_equil</v>
      </c>
      <c r="AJ38" s="9" t="s">
        <v>55</v>
      </c>
      <c r="AK38" s="16" t="str">
        <f t="shared" ref="AK38:AN38" si="88">AK7</f>
        <v>w</v>
      </c>
      <c r="AL38" s="16" t="str">
        <f t="shared" si="88"/>
        <v>q</v>
      </c>
      <c r="AM38" s="16" t="str">
        <f t="shared" si="88"/>
        <v>k</v>
      </c>
      <c r="AN38" s="16" t="str">
        <f t="shared" si="88"/>
        <v>p_eq</v>
      </c>
    </row>
    <row r="39" spans="1:40">
      <c r="O39" s="6"/>
      <c r="P39" s="6"/>
      <c r="Q39" s="6"/>
      <c r="R39" s="6"/>
      <c r="S39" s="14"/>
      <c r="T39" s="14"/>
      <c r="U39" s="14"/>
      <c r="V39" s="6"/>
      <c r="W39" s="6"/>
      <c r="X39" s="8"/>
      <c r="Y39" s="2" t="str">
        <f>Y8</f>
        <v>HP</v>
      </c>
      <c r="Z39" s="26">
        <f>Z8-Z23</f>
        <v>5.6613353605340144E-2</v>
      </c>
      <c r="AA39" s="17">
        <f>AA8-AA23</f>
        <v>1.3101729136266815</v>
      </c>
      <c r="AB39" s="10">
        <f t="shared" ref="AB39:AD39" si="89">AB8-AB23</f>
        <v>2.5739053911376857</v>
      </c>
      <c r="AC39" s="10">
        <f t="shared" si="89"/>
        <v>2.6363440414605845</v>
      </c>
      <c r="AD39" s="10">
        <f t="shared" si="89"/>
        <v>3.0897114430616157E-2</v>
      </c>
      <c r="AE39" s="35">
        <f>AE8-AE23</f>
        <v>1.4284433253756501E-2</v>
      </c>
      <c r="AF39" s="30">
        <f>AF8-AF23</f>
        <v>0.40456783570186028</v>
      </c>
      <c r="AG39" s="30">
        <f t="shared" ref="AG39:AI39" si="90">AG8-AG23</f>
        <v>1.0965945223069671</v>
      </c>
      <c r="AH39" s="30">
        <f t="shared" si="90"/>
        <v>0.86543979987617092</v>
      </c>
      <c r="AI39" s="30">
        <f t="shared" si="90"/>
        <v>1.6831556518387636E-2</v>
      </c>
      <c r="AJ39" s="26">
        <f>AJ8-AJ23</f>
        <v>6.6320171014101481E-3</v>
      </c>
      <c r="AK39" s="10">
        <f>AK8-AK23</f>
        <v>0.34829521523596085</v>
      </c>
      <c r="AL39" s="10">
        <f t="shared" ref="AL39:AN39" si="91">AL8-AL23</f>
        <v>0.94841975966421233</v>
      </c>
      <c r="AM39" s="10">
        <f t="shared" si="91"/>
        <v>0.77038328046375959</v>
      </c>
      <c r="AN39" s="10">
        <f t="shared" si="91"/>
        <v>2.4916862525438788E-2</v>
      </c>
    </row>
    <row r="40" spans="1:40">
      <c r="A40" t="s">
        <v>56</v>
      </c>
      <c r="E40" t="s">
        <v>60</v>
      </c>
      <c r="O40" s="6" t="s">
        <v>59</v>
      </c>
      <c r="P40" s="6"/>
      <c r="Q40" s="6"/>
      <c r="R40" s="6"/>
      <c r="S40" s="14"/>
      <c r="T40" s="14"/>
      <c r="U40" s="14"/>
      <c r="V40" s="6"/>
      <c r="W40" s="6"/>
      <c r="X40" s="8"/>
      <c r="Y40" s="2" t="str">
        <f t="shared" ref="Y40:Y52" si="92">Y9</f>
        <v>BD</v>
      </c>
      <c r="Z40" s="26">
        <f t="shared" ref="Z40:Z52" si="93">Z9-Z24</f>
        <v>-1.7870421838819817E-2</v>
      </c>
      <c r="AA40" s="18">
        <f t="shared" ref="AA40:AE40" si="94">AA9-AA24</f>
        <v>-2.6663310971482339</v>
      </c>
      <c r="AB40" s="9">
        <f t="shared" si="94"/>
        <v>-2.8446704233278837</v>
      </c>
      <c r="AC40" s="9">
        <f t="shared" si="94"/>
        <v>-5.2365390439441697</v>
      </c>
      <c r="AD40" s="9">
        <f t="shared" si="94"/>
        <v>-1.77046136735306E-2</v>
      </c>
      <c r="AE40" s="35">
        <f t="shared" si="94"/>
        <v>-5.2608055890279282E-2</v>
      </c>
      <c r="AF40" s="32">
        <f t="shared" ref="AF40:AJ40" si="95">AF9-AF24</f>
        <v>-2.3036418551878404</v>
      </c>
      <c r="AG40" s="32">
        <f t="shared" si="95"/>
        <v>-0.18132955116525284</v>
      </c>
      <c r="AH40" s="32">
        <f t="shared" si="95"/>
        <v>-4.3726240470240469</v>
      </c>
      <c r="AI40" s="32">
        <f t="shared" si="95"/>
        <v>-2.7339423434760146E-2</v>
      </c>
      <c r="AJ40" s="26">
        <f t="shared" si="95"/>
        <v>-1.845262607658138E-2</v>
      </c>
      <c r="AK40" s="21">
        <f t="shared" ref="AK40:AN40" si="96">AK9-AK24</f>
        <v>-0.83103397817565972</v>
      </c>
      <c r="AL40" s="10">
        <f t="shared" si="96"/>
        <v>0.23270582318619404</v>
      </c>
      <c r="AM40" s="21">
        <f t="shared" si="96"/>
        <v>-1.5176643098326199</v>
      </c>
      <c r="AN40" s="21">
        <f t="shared" si="96"/>
        <v>-2.1817985880549284E-2</v>
      </c>
    </row>
    <row r="41" spans="1:40">
      <c r="E41" s="4" t="s">
        <v>57</v>
      </c>
      <c r="F41" s="4">
        <v>0.23499999999999999</v>
      </c>
      <c r="G41" s="4">
        <v>0.70699999999999996</v>
      </c>
      <c r="H41" s="4">
        <v>5.8000000000000003E-2</v>
      </c>
      <c r="I41" s="4">
        <v>0.161</v>
      </c>
      <c r="J41" s="4">
        <v>0.73299999999999998</v>
      </c>
      <c r="K41" s="4">
        <v>0.106</v>
      </c>
      <c r="L41" s="4">
        <v>5.2999999999999999E-2</v>
      </c>
      <c r="M41" s="4">
        <v>0.78500000000000003</v>
      </c>
      <c r="N41" s="4">
        <v>0.16200000000000001</v>
      </c>
      <c r="T41" s="13"/>
      <c r="U41" s="13"/>
      <c r="V41" s="13"/>
      <c r="W41" s="13"/>
      <c r="X41" s="13"/>
      <c r="Y41" s="13">
        <v>0.11</v>
      </c>
      <c r="Z41" s="26">
        <f t="shared" si="93"/>
        <v>-8.4290935927995192E-2</v>
      </c>
      <c r="AA41" s="18">
        <f t="shared" ref="AA41:AE41" si="97">AA10-AA25</f>
        <v>-0.49181152675005702</v>
      </c>
      <c r="AB41" s="9">
        <f t="shared" si="97"/>
        <v>-0.79470771808280594</v>
      </c>
      <c r="AC41" s="9">
        <f t="shared" si="97"/>
        <v>-0.95225144443012377</v>
      </c>
      <c r="AD41" s="9">
        <f t="shared" si="97"/>
        <v>-5.6284706810877605E-2</v>
      </c>
      <c r="AE41" s="35">
        <f t="shared" si="97"/>
        <v>-9.1351245082869292E-2</v>
      </c>
      <c r="AF41" s="32">
        <f t="shared" ref="AF41:AJ41" si="98">AF10-AF25</f>
        <v>-0.36503805337908024</v>
      </c>
      <c r="AG41" s="32">
        <f t="shared" si="98"/>
        <v>-0.36819173736484689</v>
      </c>
      <c r="AH41" s="32">
        <f t="shared" si="98"/>
        <v>-0.64249925827164045</v>
      </c>
      <c r="AI41" s="32">
        <f t="shared" si="98"/>
        <v>-6.5287172034182106E-2</v>
      </c>
      <c r="AJ41" s="26">
        <f t="shared" si="98"/>
        <v>-8.67752111328145E-2</v>
      </c>
      <c r="AK41" s="21">
        <f t="shared" ref="AK41:AN41" si="99">AK10-AK25</f>
        <v>-0.25128044318106291</v>
      </c>
      <c r="AL41" s="21">
        <f t="shared" si="99"/>
        <v>-0.27208608733809359</v>
      </c>
      <c r="AM41" s="21">
        <f t="shared" si="99"/>
        <v>-0.45052778865737197</v>
      </c>
      <c r="AN41" s="21">
        <f t="shared" si="99"/>
        <v>-8.2316015936314879E-2</v>
      </c>
    </row>
    <row r="42" spans="1:40">
      <c r="E42" s="4" t="s">
        <v>57</v>
      </c>
      <c r="F42" s="4">
        <v>0.29199999999999998</v>
      </c>
      <c r="G42" s="4">
        <v>0.54700000000000004</v>
      </c>
      <c r="H42" s="4">
        <v>0.161</v>
      </c>
      <c r="I42" s="4">
        <v>0.19800000000000001</v>
      </c>
      <c r="J42" s="4">
        <v>0.58399999999999996</v>
      </c>
      <c r="K42" s="4">
        <v>0.218</v>
      </c>
      <c r="L42" s="4">
        <v>0.11600000000000001</v>
      </c>
      <c r="M42" s="4">
        <v>0.58899999999999997</v>
      </c>
      <c r="N42" s="4">
        <v>0.29499999999999998</v>
      </c>
      <c r="S42" s="13"/>
      <c r="T42" s="13"/>
      <c r="U42" s="13"/>
      <c r="V42" s="13"/>
      <c r="W42" s="13"/>
      <c r="X42" s="13"/>
      <c r="Y42" s="2" t="str">
        <f t="shared" si="92"/>
        <v>DP</v>
      </c>
      <c r="Z42" s="26">
        <f t="shared" si="93"/>
        <v>-9.9090260715836598E-2</v>
      </c>
      <c r="AA42" s="18">
        <f t="shared" ref="AA42:AE42" si="100">AA11-AA26</f>
        <v>-1.1229854310858158</v>
      </c>
      <c r="AB42" s="9">
        <f t="shared" si="100"/>
        <v>-1.6413306899266984</v>
      </c>
      <c r="AC42" s="9">
        <f t="shared" si="100"/>
        <v>-2.1718080716766432</v>
      </c>
      <c r="AD42" s="9">
        <f t="shared" si="100"/>
        <v>-7.7161884096000222E-2</v>
      </c>
      <c r="AE42" s="35">
        <f t="shared" si="100"/>
        <v>-9.4776735630190068E-2</v>
      </c>
      <c r="AF42" s="32">
        <f t="shared" ref="AF42:AJ42" si="101">AF11-AF26</f>
        <v>-0.64248720809093629</v>
      </c>
      <c r="AG42" s="32">
        <f t="shared" si="101"/>
        <v>-0.44799625729937409</v>
      </c>
      <c r="AH42" s="32">
        <f t="shared" si="101"/>
        <v>-1.1274290801386453</v>
      </c>
      <c r="AI42" s="32">
        <f t="shared" si="101"/>
        <v>-7.6145837429961061E-2</v>
      </c>
      <c r="AJ42" s="26">
        <f t="shared" si="101"/>
        <v>-4.7046293421691088E-2</v>
      </c>
      <c r="AK42" s="21">
        <f t="shared" ref="AK42:AN42" si="102">AK11-AK26</f>
        <v>-0.21186837693246147</v>
      </c>
      <c r="AL42" s="21">
        <f t="shared" si="102"/>
        <v>-2.1264242204110495E-2</v>
      </c>
      <c r="AM42" s="21">
        <f t="shared" si="102"/>
        <v>-0.30901277667012272</v>
      </c>
      <c r="AN42" s="21">
        <f t="shared" si="102"/>
        <v>-4.5492851405239065E-2</v>
      </c>
    </row>
    <row r="43" spans="1:40">
      <c r="S43" s="13"/>
      <c r="T43" s="13"/>
      <c r="U43" s="13"/>
      <c r="X43" s="2"/>
      <c r="Y43" s="2" t="str">
        <f t="shared" si="92"/>
        <v>XD</v>
      </c>
      <c r="Z43" s="26">
        <f t="shared" si="93"/>
        <v>-2.0087009297039105E-2</v>
      </c>
      <c r="AA43" s="18">
        <f t="shared" ref="AA43:AE43" si="103">AA12-AA27</f>
        <v>-0.93221410810262273</v>
      </c>
      <c r="AB43" s="9">
        <f t="shared" si="103"/>
        <v>-0.97930476108492215</v>
      </c>
      <c r="AC43" s="9">
        <f t="shared" si="103"/>
        <v>-1.7637140102473197</v>
      </c>
      <c r="AD43" s="9">
        <f t="shared" si="103"/>
        <v>-4.5346602269673242E-2</v>
      </c>
      <c r="AE43" s="35">
        <f t="shared" si="103"/>
        <v>-8.3188552218911083E-2</v>
      </c>
      <c r="AF43" s="32">
        <f t="shared" ref="AF43:AJ43" si="104">AF12-AF27</f>
        <v>-0.56866206026048094</v>
      </c>
      <c r="AG43" s="32">
        <f t="shared" si="104"/>
        <v>-0.29976989341897542</v>
      </c>
      <c r="AH43" s="32">
        <f t="shared" si="104"/>
        <v>-0.96814670722680729</v>
      </c>
      <c r="AI43" s="32">
        <f t="shared" si="104"/>
        <v>-7.4871398423118629E-2</v>
      </c>
      <c r="AJ43" s="26">
        <f t="shared" si="104"/>
        <v>-0.10078944829263059</v>
      </c>
      <c r="AK43" s="21">
        <f t="shared" ref="AK43:AN43" si="105">AK12-AK27</f>
        <v>-0.29491701397551412</v>
      </c>
      <c r="AL43" s="21">
        <f t="shared" si="105"/>
        <v>-0.11536742681312495</v>
      </c>
      <c r="AM43" s="21">
        <f t="shared" si="105"/>
        <v>-0.42578937434209763</v>
      </c>
      <c r="AN43" s="21">
        <f t="shared" si="105"/>
        <v>-0.10244655509357747</v>
      </c>
    </row>
    <row r="44" spans="1:40">
      <c r="S44" s="13"/>
      <c r="T44" s="13"/>
      <c r="U44" s="13"/>
      <c r="X44" s="2"/>
      <c r="Y44" s="2" t="str">
        <f t="shared" si="92"/>
        <v>FLW</v>
      </c>
      <c r="Z44" s="26">
        <f t="shared" si="93"/>
        <v>1.205576504852035E-2</v>
      </c>
      <c r="AA44" s="18">
        <f t="shared" ref="AA44:AE44" si="106">AA13-AA28</f>
        <v>-0.79469423261437822</v>
      </c>
      <c r="AB44" s="10">
        <f t="shared" si="106"/>
        <v>0.71949107765710174</v>
      </c>
      <c r="AC44" s="9">
        <f t="shared" si="106"/>
        <v>-1.4487510144988605</v>
      </c>
      <c r="AD44" s="9">
        <f t="shared" si="106"/>
        <v>-7.4435879935714766E-3</v>
      </c>
      <c r="AE44" s="35">
        <f t="shared" si="106"/>
        <v>-3.6678095013786938E-2</v>
      </c>
      <c r="AF44" s="32">
        <f t="shared" ref="AF44:AJ44" si="107">AF13-AF28</f>
        <v>-0.59372736147006933</v>
      </c>
      <c r="AG44" s="30">
        <f t="shared" si="107"/>
        <v>1.2980296558783513</v>
      </c>
      <c r="AH44" s="32">
        <f t="shared" si="107"/>
        <v>-0.93778099216256905</v>
      </c>
      <c r="AI44" s="32">
        <f t="shared" si="107"/>
        <v>-1.3186402301741174E-2</v>
      </c>
      <c r="AJ44" s="26">
        <f t="shared" si="107"/>
        <v>-4.5236851413585077E-2</v>
      </c>
      <c r="AK44" s="21">
        <f t="shared" ref="AK44:AN44" si="108">AK13-AK28</f>
        <v>-0.29360173400744394</v>
      </c>
      <c r="AL44" s="10">
        <f t="shared" si="108"/>
        <v>0.16918074577319353</v>
      </c>
      <c r="AM44" s="21">
        <f t="shared" si="108"/>
        <v>-0.48645322695807547</v>
      </c>
      <c r="AN44" s="21">
        <f t="shared" si="108"/>
        <v>-2.17198943999245E-2</v>
      </c>
    </row>
    <row r="45" spans="1:40">
      <c r="S45" s="13"/>
      <c r="T45" s="13"/>
      <c r="U45" s="13"/>
      <c r="X45" s="2"/>
      <c r="Y45" s="2" t="str">
        <f t="shared" si="92"/>
        <v>XS</v>
      </c>
      <c r="Z45" s="26">
        <f t="shared" si="93"/>
        <v>-0.166634822208374</v>
      </c>
      <c r="AA45" s="18">
        <f t="shared" ref="AA45:AE45" si="109">AA14-AA29</f>
        <v>-1.5072459341739552</v>
      </c>
      <c r="AB45" s="9">
        <f t="shared" si="109"/>
        <v>-2.5572238946639629</v>
      </c>
      <c r="AC45" s="9">
        <f t="shared" si="109"/>
        <v>-2.9570314550354095</v>
      </c>
      <c r="AD45" s="9">
        <f t="shared" si="109"/>
        <v>-0.16955347700416767</v>
      </c>
      <c r="AE45" s="35">
        <f t="shared" si="109"/>
        <v>-0.23778602842822472</v>
      </c>
      <c r="AF45" s="32">
        <f t="shared" ref="AF45:AJ45" si="110">AF14-AF29</f>
        <v>-1.0458158593658209</v>
      </c>
      <c r="AG45" s="32">
        <f t="shared" si="110"/>
        <v>-1.3839393475107122</v>
      </c>
      <c r="AH45" s="32">
        <f t="shared" si="110"/>
        <v>-1.9577832524710939</v>
      </c>
      <c r="AI45" s="32">
        <f t="shared" si="110"/>
        <v>-0.21881402007642003</v>
      </c>
      <c r="AJ45" s="26">
        <f t="shared" si="110"/>
        <v>-0.24655910949868742</v>
      </c>
      <c r="AK45" s="21">
        <f t="shared" ref="AK45:AN45" si="111">AK14-AK29</f>
        <v>-0.55882811832718426</v>
      </c>
      <c r="AL45" s="21">
        <f t="shared" si="111"/>
        <v>-0.52761584486784852</v>
      </c>
      <c r="AM45" s="21">
        <f t="shared" si="111"/>
        <v>-0.95691731779016664</v>
      </c>
      <c r="AN45" s="21">
        <f t="shared" si="111"/>
        <v>-0.24099050318218612</v>
      </c>
    </row>
    <row r="46" spans="1:40">
      <c r="S46" s="13"/>
      <c r="T46" s="13"/>
      <c r="U46" s="13"/>
      <c r="X46" s="2"/>
      <c r="Y46" s="2" t="str">
        <f t="shared" si="92"/>
        <v>VG</v>
      </c>
      <c r="Z46" s="26">
        <f t="shared" si="93"/>
        <v>-3.6781961625048321E-2</v>
      </c>
      <c r="AA46" s="18">
        <f t="shared" ref="AA46:AE46" si="112">AA15-AA30</f>
        <v>-0.17264307545026725</v>
      </c>
      <c r="AB46" s="21">
        <f t="shared" si="112"/>
        <v>-4.653180024630732E-2</v>
      </c>
      <c r="AC46" s="21">
        <f t="shared" si="112"/>
        <v>-0.2900532789686574</v>
      </c>
      <c r="AD46" s="21">
        <f t="shared" si="112"/>
        <v>-1.2503033602563995E-2</v>
      </c>
      <c r="AE46" s="35">
        <f t="shared" si="112"/>
        <v>-4.4553258468080337E-2</v>
      </c>
      <c r="AF46" s="32">
        <f t="shared" ref="AF46:AJ46" si="113">AF15-AF30</f>
        <v>-0.1800070497585059</v>
      </c>
      <c r="AG46" s="32">
        <f t="shared" si="113"/>
        <v>-2.8393940182883437E-2</v>
      </c>
      <c r="AH46" s="32">
        <f t="shared" si="113"/>
        <v>-0.27252006810471974</v>
      </c>
      <c r="AI46" s="32">
        <f t="shared" si="113"/>
        <v>-2.6174834538731484E-2</v>
      </c>
      <c r="AJ46" s="26">
        <f t="shared" si="113"/>
        <v>-3.7581292608781958E-2</v>
      </c>
      <c r="AK46" s="21">
        <f t="shared" ref="AK46:AN46" si="114">AK15-AK30</f>
        <v>-0.15532166415493037</v>
      </c>
      <c r="AL46" s="10">
        <f t="shared" si="114"/>
        <v>0.10541990309787319</v>
      </c>
      <c r="AM46" s="21">
        <f t="shared" si="114"/>
        <v>-0.15638147224361587</v>
      </c>
      <c r="AN46" s="21">
        <f t="shared" si="114"/>
        <v>-2.7071242358162384E-2</v>
      </c>
    </row>
    <row r="47" spans="1:40">
      <c r="O47" s="4"/>
      <c r="S47" s="13"/>
      <c r="T47" s="13"/>
      <c r="U47" s="13"/>
      <c r="X47" s="2"/>
      <c r="Y47" s="2" t="str">
        <f t="shared" si="92"/>
        <v>TW</v>
      </c>
      <c r="Z47" s="26">
        <f t="shared" si="93"/>
        <v>-9.3805206751499504E-2</v>
      </c>
      <c r="AA47" s="18">
        <f t="shared" ref="AA47:AE47" si="115">AA16-AA31</f>
        <v>-0.46587916553001529</v>
      </c>
      <c r="AB47" s="9">
        <f t="shared" si="115"/>
        <v>-0.79792785827284418</v>
      </c>
      <c r="AC47" s="9">
        <f t="shared" si="115"/>
        <v>-0.90862201099229978</v>
      </c>
      <c r="AD47" s="9">
        <f t="shared" si="115"/>
        <v>-8.6606048127149449E-2</v>
      </c>
      <c r="AE47" s="35">
        <f t="shared" si="115"/>
        <v>-0.14168936513632746</v>
      </c>
      <c r="AF47" s="32">
        <f t="shared" ref="AF47:AJ47" si="116">AF16-AF31</f>
        <v>-0.29055394077448593</v>
      </c>
      <c r="AG47" s="32">
        <f t="shared" si="116"/>
        <v>-0.38189869283574873</v>
      </c>
      <c r="AH47" s="32">
        <f t="shared" si="116"/>
        <v>-0.50763045302481569</v>
      </c>
      <c r="AI47" s="32">
        <f t="shared" si="116"/>
        <v>-0.14583312378648805</v>
      </c>
      <c r="AJ47" s="26">
        <f t="shared" si="116"/>
        <v>-0.15216386259393588</v>
      </c>
      <c r="AK47" s="21">
        <f t="shared" ref="AK47:AN47" si="117">AK16-AK31</f>
        <v>-0.1142919522826488</v>
      </c>
      <c r="AL47" s="21">
        <f t="shared" si="117"/>
        <v>-9.7712462309825998E-2</v>
      </c>
      <c r="AM47" s="21">
        <f t="shared" si="117"/>
        <v>-0.14767670663477567</v>
      </c>
      <c r="AN47" s="21">
        <f t="shared" si="117"/>
        <v>-9.8177377843811697E-2</v>
      </c>
    </row>
    <row r="48" spans="1:40">
      <c r="O48" s="4"/>
      <c r="S48" s="13"/>
      <c r="T48" s="13"/>
      <c r="U48" s="13"/>
      <c r="X48" s="2"/>
      <c r="Y48" s="2" t="str">
        <f t="shared" si="92"/>
        <v>YD</v>
      </c>
      <c r="Z48" s="26">
        <f t="shared" si="93"/>
        <v>-0.11122052592778753</v>
      </c>
      <c r="AA48" s="18">
        <f t="shared" ref="AA48:AE48" si="118">AA17-AA32</f>
        <v>-0.69055617779209388</v>
      </c>
      <c r="AB48" s="9">
        <f t="shared" si="118"/>
        <v>-1.0115052521889378</v>
      </c>
      <c r="AC48" s="9">
        <f t="shared" si="118"/>
        <v>-1.3150997461499108</v>
      </c>
      <c r="AD48" s="9">
        <f t="shared" si="118"/>
        <v>-9.4710806671763015E-2</v>
      </c>
      <c r="AE48" s="35">
        <f t="shared" si="118"/>
        <v>-0.12751228932340297</v>
      </c>
      <c r="AF48" s="32">
        <f t="shared" ref="AF48:AJ48" si="119">AF17-AF32</f>
        <v>-0.41756012444447671</v>
      </c>
      <c r="AG48" s="32">
        <f t="shared" si="119"/>
        <v>-0.43320199117929814</v>
      </c>
      <c r="AH48" s="32">
        <f t="shared" si="119"/>
        <v>-0.71368060715189996</v>
      </c>
      <c r="AI48" s="32">
        <f t="shared" si="119"/>
        <v>-0.11749280941097107</v>
      </c>
      <c r="AJ48" s="26">
        <f t="shared" si="119"/>
        <v>-0.12385709700013403</v>
      </c>
      <c r="AK48" s="21">
        <f t="shared" ref="AK48:AN48" si="120">AK17-AK32</f>
        <v>-0.17708403353343019</v>
      </c>
      <c r="AL48" s="21">
        <f t="shared" si="120"/>
        <v>-0.10843723510937436</v>
      </c>
      <c r="AM48" s="21">
        <f t="shared" si="120"/>
        <v>-0.22987185273784549</v>
      </c>
      <c r="AN48" s="21">
        <f t="shared" si="120"/>
        <v>-8.7230796532577148E-2</v>
      </c>
    </row>
    <row r="49" spans="2:40">
      <c r="X49" s="2"/>
      <c r="Y49" s="2" t="str">
        <f t="shared" si="92"/>
        <v>CG</v>
      </c>
      <c r="Z49" s="26">
        <f t="shared" si="93"/>
        <v>1.890359428099353E-2</v>
      </c>
      <c r="AA49" s="17">
        <f t="shared" ref="AA49:AE52" si="121">AA18-AA33</f>
        <v>0.16108609797208107</v>
      </c>
      <c r="AB49" s="10">
        <f t="shared" si="121"/>
        <v>0.35310881628178681</v>
      </c>
      <c r="AC49" s="10">
        <f t="shared" si="121"/>
        <v>0.33808343153455223</v>
      </c>
      <c r="AD49" s="10">
        <f t="shared" si="121"/>
        <v>3.625214506150487E-2</v>
      </c>
      <c r="AE49" s="35">
        <f t="shared" si="121"/>
        <v>-1.1112736689189218E-2</v>
      </c>
      <c r="AF49" s="30">
        <f t="shared" ref="AF49:AJ52" si="122">AF18-AF33</f>
        <v>-2.294572291355193E-2</v>
      </c>
      <c r="AG49" s="30">
        <f t="shared" si="122"/>
        <v>3.2160209091889214E-2</v>
      </c>
      <c r="AH49" s="30">
        <f t="shared" si="122"/>
        <v>-8.3139342387394954E-3</v>
      </c>
      <c r="AI49" s="30">
        <f t="shared" si="122"/>
        <v>-1.9781519621699939E-3</v>
      </c>
      <c r="AJ49" s="26">
        <f t="shared" si="122"/>
        <v>2.34258844823243E-3</v>
      </c>
      <c r="AK49" s="21">
        <f t="shared" ref="AK49:AN52" si="123">AK18-AK33</f>
        <v>-2.0550592609416274E-2</v>
      </c>
      <c r="AL49" s="10">
        <f t="shared" si="123"/>
        <v>1.7627725312734793E-2</v>
      </c>
      <c r="AM49" s="10">
        <f t="shared" si="123"/>
        <v>5.5057517490940677E-3</v>
      </c>
      <c r="AN49" s="10">
        <f t="shared" si="123"/>
        <v>3.3376632295238629E-3</v>
      </c>
    </row>
    <row r="50" spans="2:40">
      <c r="X50" s="2"/>
      <c r="Y50" s="2" t="str">
        <f t="shared" si="92"/>
        <v>BK</v>
      </c>
      <c r="Z50" s="26">
        <f t="shared" si="93"/>
        <v>-0.16033524706618996</v>
      </c>
      <c r="AA50" s="18">
        <f t="shared" ref="AA50:AE50" si="124">AA19-AA34</f>
        <v>-0.21512313100005992</v>
      </c>
      <c r="AB50" s="9">
        <f t="shared" si="124"/>
        <v>-0.39036388068091077</v>
      </c>
      <c r="AC50" s="9">
        <f t="shared" si="124"/>
        <v>-0.41585267409676324</v>
      </c>
      <c r="AD50" s="9">
        <f t="shared" si="124"/>
        <v>-0.16049335039781071</v>
      </c>
      <c r="AE50" s="35">
        <f t="shared" si="124"/>
        <v>-0.175934365416612</v>
      </c>
      <c r="AF50" s="32">
        <f t="shared" ref="AF50:AJ50" si="125">AF19-AF34</f>
        <v>-0.15001871506204545</v>
      </c>
      <c r="AG50" s="32">
        <f t="shared" si="125"/>
        <v>-0.21344014939188349</v>
      </c>
      <c r="AH50" s="32">
        <f t="shared" si="125"/>
        <v>-0.25007975265317206</v>
      </c>
      <c r="AI50" s="32">
        <f t="shared" si="125"/>
        <v>-0.14384655015860051</v>
      </c>
      <c r="AJ50" s="26">
        <f t="shared" si="125"/>
        <v>-0.17020107196318646</v>
      </c>
      <c r="AK50" s="21">
        <f t="shared" ref="AK50:AN50" si="126">AK19-AK34</f>
        <v>-0.14622351043620663</v>
      </c>
      <c r="AL50" s="21">
        <f t="shared" si="126"/>
        <v>-0.12918861291352723</v>
      </c>
      <c r="AM50" s="21">
        <f t="shared" si="126"/>
        <v>-0.17831526002299131</v>
      </c>
      <c r="AN50" s="21">
        <f t="shared" si="126"/>
        <v>-0.13642455407360399</v>
      </c>
    </row>
    <row r="51" spans="2:40">
      <c r="X51" s="2"/>
      <c r="Y51" s="2" t="str">
        <f t="shared" si="92"/>
        <v>pain</v>
      </c>
      <c r="Z51" s="26">
        <f t="shared" si="93"/>
        <v>-0.12</v>
      </c>
      <c r="AA51" s="26">
        <f t="shared" si="121"/>
        <v>-0.24350649350649348</v>
      </c>
      <c r="AB51" s="21">
        <f t="shared" si="121"/>
        <v>-0.44155844155844159</v>
      </c>
      <c r="AC51" s="21">
        <f t="shared" si="121"/>
        <v>-0.4668338195410483</v>
      </c>
      <c r="AD51" s="21">
        <f t="shared" si="121"/>
        <v>-0.11605831561734986</v>
      </c>
      <c r="AE51" s="35">
        <f t="shared" si="121"/>
        <v>-0.11999999999999988</v>
      </c>
      <c r="AF51" s="32">
        <f t="shared" si="122"/>
        <v>-0.22938530734632662</v>
      </c>
      <c r="AG51" s="32">
        <f t="shared" si="122"/>
        <v>-0.45877061469265368</v>
      </c>
      <c r="AH51" s="32">
        <f t="shared" si="122"/>
        <v>-0.45877061469265346</v>
      </c>
      <c r="AI51" s="32">
        <f t="shared" si="122"/>
        <v>-0.11764705882352933</v>
      </c>
      <c r="AJ51" s="26">
        <f t="shared" si="122"/>
        <v>-9.9999999999999978E-2</v>
      </c>
      <c r="AK51" s="21">
        <f t="shared" si="123"/>
        <v>-0.24583333333333326</v>
      </c>
      <c r="AL51" s="21">
        <f t="shared" si="123"/>
        <v>-0.54166666666666641</v>
      </c>
      <c r="AM51" s="21">
        <f t="shared" si="123"/>
        <v>-0.51190760720789352</v>
      </c>
      <c r="AN51" s="21">
        <f t="shared" si="123"/>
        <v>-0.10581948704779759</v>
      </c>
    </row>
    <row r="52" spans="2:40">
      <c r="B52" t="str">
        <f>Sheet1!A52</f>
        <v>Table 3:  Transition Probabilities for Healthy Persons</v>
      </c>
      <c r="C52">
        <f>Sheet1!B52</f>
        <v>0</v>
      </c>
      <c r="D52">
        <f>Sheet1!C52</f>
        <v>0</v>
      </c>
      <c r="E52">
        <f>Sheet1!D52</f>
        <v>0</v>
      </c>
      <c r="F52">
        <f>Sheet1!E52</f>
        <v>0</v>
      </c>
      <c r="G52">
        <f>Sheet1!F52</f>
        <v>0</v>
      </c>
      <c r="H52">
        <f>Sheet1!G52</f>
        <v>0</v>
      </c>
      <c r="I52">
        <f>Sheet1!H52</f>
        <v>0</v>
      </c>
      <c r="J52">
        <f>Sheet1!I52</f>
        <v>0</v>
      </c>
      <c r="K52">
        <f>Sheet1!J52</f>
        <v>0</v>
      </c>
      <c r="L52">
        <f>Sheet1!K52</f>
        <v>0</v>
      </c>
      <c r="M52">
        <f>Sheet1!L52</f>
        <v>0</v>
      </c>
      <c r="N52">
        <f>Sheet1!M52</f>
        <v>0</v>
      </c>
      <c r="P52" t="s">
        <v>59</v>
      </c>
      <c r="S52" t="s">
        <v>60</v>
      </c>
      <c r="Y52" s="2" t="str">
        <f t="shared" si="92"/>
        <v>leveille</v>
      </c>
      <c r="Z52" s="26">
        <f t="shared" si="93"/>
        <v>-0.17899999999999994</v>
      </c>
      <c r="AA52" s="26">
        <f t="shared" si="121"/>
        <v>-2.2948726843821547</v>
      </c>
      <c r="AB52" s="21">
        <f t="shared" si="121"/>
        <v>-3.5338583223478803</v>
      </c>
      <c r="AC52" s="21">
        <f t="shared" si="121"/>
        <v>-4.7331819265371617</v>
      </c>
      <c r="AD52" s="21">
        <f t="shared" si="121"/>
        <v>-0.34899719342919189</v>
      </c>
      <c r="AE52" s="35">
        <f t="shared" si="121"/>
        <v>-0.18900000000000006</v>
      </c>
      <c r="AF52" s="32">
        <f t="shared" si="122"/>
        <v>-0.61663556384964036</v>
      </c>
      <c r="AG52" s="32">
        <f t="shared" si="122"/>
        <v>-0.61213009864036272</v>
      </c>
      <c r="AH52" s="32">
        <f t="shared" si="122"/>
        <v>-1.0943727373984864</v>
      </c>
      <c r="AI52" s="32">
        <f t="shared" si="122"/>
        <v>-0.2048321060883152</v>
      </c>
      <c r="AJ52" s="26">
        <f t="shared" si="122"/>
        <v>-0.19200000000000006</v>
      </c>
      <c r="AK52" s="21">
        <f t="shared" si="123"/>
        <v>-0.22568036879572878</v>
      </c>
      <c r="AL52" s="21">
        <f t="shared" si="123"/>
        <v>-0.17079666798497134</v>
      </c>
      <c r="AM52" s="21">
        <f t="shared" si="123"/>
        <v>-0.30845224066950627</v>
      </c>
      <c r="AN52" s="21">
        <f t="shared" si="123"/>
        <v>-0.17974082298846841</v>
      </c>
    </row>
    <row r="53" spans="2:40">
      <c r="B53" t="str">
        <f>Sheet1!A53</f>
        <v xml:space="preserve"> </v>
      </c>
      <c r="C53" t="str">
        <f>Sheet1!B53</f>
        <v xml:space="preserve"> </v>
      </c>
      <c r="D53" t="str">
        <f>Sheet1!C53</f>
        <v xml:space="preserve"> </v>
      </c>
      <c r="E53" t="str">
        <f>Sheet1!D53</f>
        <v xml:space="preserve"> </v>
      </c>
      <c r="F53" t="str">
        <f>Sheet1!E53</f>
        <v>Young Old (65-74)</v>
      </c>
      <c r="G53">
        <f>Sheet1!F53</f>
        <v>0</v>
      </c>
      <c r="H53">
        <f>Sheet1!G53</f>
        <v>0</v>
      </c>
      <c r="I53" t="str">
        <f>Sheet1!H53</f>
        <v>Old Old (75-84)</v>
      </c>
      <c r="J53">
        <f>Sheet1!I53</f>
        <v>0</v>
      </c>
      <c r="K53">
        <f>Sheet1!J53</f>
        <v>0</v>
      </c>
      <c r="L53" t="str">
        <f>Sheet1!K53</f>
        <v>Oldest Old (85-94)</v>
      </c>
      <c r="M53">
        <f>Sheet1!L53</f>
        <v>0</v>
      </c>
      <c r="N53">
        <f>Sheet1!M53</f>
        <v>0</v>
      </c>
      <c r="P53" t="str">
        <f>F53</f>
        <v>Young Old (65-74)</v>
      </c>
      <c r="AA53" s="1"/>
      <c r="AB53" s="1"/>
      <c r="AC53" s="1"/>
      <c r="AD53" s="1"/>
      <c r="AE53" s="13"/>
      <c r="AF53" s="13"/>
      <c r="AG53" s="13"/>
      <c r="AH53" s="13"/>
      <c r="AI53" s="13"/>
    </row>
    <row r="54" spans="2:40">
      <c r="B54">
        <f>Sheet1!A54</f>
        <v>0</v>
      </c>
      <c r="C54">
        <f>Sheet1!B54</f>
        <v>0</v>
      </c>
      <c r="D54">
        <f>Sheet1!C54</f>
        <v>0</v>
      </c>
      <c r="E54">
        <f>Sheet1!D54</f>
        <v>0</v>
      </c>
      <c r="F54" t="str">
        <f>Sheet1!E54</f>
        <v>P(H)</v>
      </c>
      <c r="G54" t="str">
        <f>Sheet1!F54</f>
        <v>P(S)</v>
      </c>
      <c r="H54" t="str">
        <f>Sheet1!G54</f>
        <v>P(D)</v>
      </c>
      <c r="I54" t="str">
        <f>Sheet1!H54</f>
        <v>P(H)</v>
      </c>
      <c r="J54" t="str">
        <f>Sheet1!I54</f>
        <v>P(S)</v>
      </c>
      <c r="K54" t="str">
        <f>Sheet1!J54</f>
        <v>P(D)</v>
      </c>
      <c r="L54" t="str">
        <f>Sheet1!K54</f>
        <v>P(H)</v>
      </c>
      <c r="M54" t="str">
        <f>Sheet1!L54</f>
        <v>P(S)</v>
      </c>
      <c r="N54" t="str">
        <f>Sheet1!M54</f>
        <v>P(D)</v>
      </c>
      <c r="P54" t="s">
        <v>58</v>
      </c>
      <c r="AA54" s="1"/>
      <c r="AB54" s="1"/>
      <c r="AC54" s="1"/>
      <c r="AD54" s="1"/>
    </row>
    <row r="55" spans="2:40">
      <c r="B55" t="str">
        <f>Sheet1!A55</f>
        <v>Sex</v>
      </c>
      <c r="C55" t="str">
        <f>Sheet1!B55</f>
        <v>Female</v>
      </c>
      <c r="D55" t="str">
        <f>Sheet1!C55</f>
        <v>TYPE SORTED ON YOUNG-OLD PROB_RECOVERY</v>
      </c>
      <c r="E55" t="str">
        <f>Sheet1!D55</f>
        <v>HP</v>
      </c>
      <c r="F55">
        <f>Sheet1!E55</f>
        <v>0.91700169748950233</v>
      </c>
      <c r="G55">
        <f>Sheet1!F55</f>
        <v>7.5136245867953186E-2</v>
      </c>
      <c r="H55">
        <f>Sheet1!G55</f>
        <v>7.8620566425444474E-3</v>
      </c>
      <c r="I55">
        <f>Sheet1!H55</f>
        <v>0.87647759552826898</v>
      </c>
      <c r="J55">
        <f>Sheet1!I55</f>
        <v>0.1024466232933199</v>
      </c>
      <c r="K55">
        <f>Sheet1!J55</f>
        <v>2.1075781178411069E-2</v>
      </c>
      <c r="L55">
        <f>Sheet1!K55</f>
        <v>0.80420711974110037</v>
      </c>
      <c r="M55">
        <f>Sheet1!L55</f>
        <v>0.12998921251348436</v>
      </c>
      <c r="N55">
        <f>Sheet1!M55</f>
        <v>6.5803667745415323E-2</v>
      </c>
      <c r="P55" s="9">
        <f>F55+G55+H55</f>
        <v>1</v>
      </c>
      <c r="Q55" s="9">
        <f>I55+J55+K55</f>
        <v>0.99999999999999989</v>
      </c>
      <c r="R55" s="9">
        <f>L55+M55+N55</f>
        <v>1</v>
      </c>
      <c r="S55" s="9">
        <f>F8+G8+H8</f>
        <v>1</v>
      </c>
      <c r="T55" s="9">
        <f>I8+J8+K8</f>
        <v>0.99999999999999989</v>
      </c>
      <c r="U55" s="9">
        <f>L8+M8+N8</f>
        <v>1</v>
      </c>
      <c r="AA55" s="1"/>
      <c r="AB55" s="1"/>
      <c r="AC55" s="1"/>
      <c r="AD55" s="1"/>
    </row>
    <row r="56" spans="2:40">
      <c r="B56">
        <f>Sheet1!A56</f>
        <v>0</v>
      </c>
      <c r="C56">
        <f>Sheet1!B56</f>
        <v>0</v>
      </c>
      <c r="D56">
        <f>Sheet1!C56</f>
        <v>0</v>
      </c>
      <c r="E56" t="str">
        <f>Sheet1!D56</f>
        <v>BD</v>
      </c>
      <c r="F56">
        <f>Sheet1!E56</f>
        <v>0.94670819275023788</v>
      </c>
      <c r="G56">
        <f>Sheet1!F56</f>
        <v>4.4727052513193186E-2</v>
      </c>
      <c r="H56">
        <f>Sheet1!G56</f>
        <v>8.5647547365689074E-3</v>
      </c>
      <c r="I56">
        <f>Sheet1!H56</f>
        <v>0.92066259808195294</v>
      </c>
      <c r="J56">
        <f>Sheet1!I56</f>
        <v>5.7890148212728858E-2</v>
      </c>
      <c r="K56">
        <f>Sheet1!J56</f>
        <v>2.144725370531822E-2</v>
      </c>
      <c r="L56">
        <f>Sheet1!K56</f>
        <v>0.85794871794871796</v>
      </c>
      <c r="M56">
        <f>Sheet1!L56</f>
        <v>8.1538461538461532E-2</v>
      </c>
      <c r="N56">
        <f>Sheet1!M56</f>
        <v>6.051282051282051E-2</v>
      </c>
      <c r="P56" s="9">
        <f t="shared" ref="P56:P83" si="127">F56+G56+H56</f>
        <v>1</v>
      </c>
      <c r="Q56" s="9">
        <f t="shared" ref="Q56:Q83" si="128">I56+J56+K56</f>
        <v>1</v>
      </c>
      <c r="R56" s="9">
        <f t="shared" ref="R56:R83" si="129">L56+M56+N56</f>
        <v>1</v>
      </c>
      <c r="S56" s="9">
        <f t="shared" ref="S56:S83" si="130">F9+G9+H9</f>
        <v>1</v>
      </c>
      <c r="T56" s="9">
        <f t="shared" ref="T56:T83" si="131">I9+J9+K9</f>
        <v>1</v>
      </c>
      <c r="U56" s="9">
        <f t="shared" ref="U56:U83" si="132">L9+M9+N9</f>
        <v>1</v>
      </c>
      <c r="AA56" s="1"/>
      <c r="AB56" s="1"/>
      <c r="AC56" s="1"/>
      <c r="AD56" s="1"/>
    </row>
    <row r="57" spans="2:40">
      <c r="B57">
        <f>Sheet1!A57</f>
        <v>0</v>
      </c>
      <c r="C57">
        <f>Sheet1!B57</f>
        <v>0</v>
      </c>
      <c r="D57">
        <f>Sheet1!C57</f>
        <v>0</v>
      </c>
      <c r="E57" t="str">
        <f>Sheet1!D57</f>
        <v>SPL</v>
      </c>
      <c r="F57">
        <f>Sheet1!E57</f>
        <v>0.84872319793125739</v>
      </c>
      <c r="G57">
        <f>Sheet1!F57</f>
        <v>0.14459648744747333</v>
      </c>
      <c r="H57">
        <f>Sheet1!G57</f>
        <v>6.6803146212692597E-3</v>
      </c>
      <c r="I57">
        <f>Sheet1!H57</f>
        <v>0.80412252418240437</v>
      </c>
      <c r="J57">
        <f>Sheet1!I57</f>
        <v>0.17814371257485029</v>
      </c>
      <c r="K57">
        <f>Sheet1!J57</f>
        <v>1.7733763242745278E-2</v>
      </c>
      <c r="L57">
        <f>Sheet1!K57</f>
        <v>0.69738863287250386</v>
      </c>
      <c r="M57">
        <f>Sheet1!L57</f>
        <v>0.26574500768049153</v>
      </c>
      <c r="N57">
        <f>Sheet1!M57</f>
        <v>3.6866359447004608E-2</v>
      </c>
      <c r="P57" s="9">
        <f t="shared" si="127"/>
        <v>1</v>
      </c>
      <c r="Q57" s="9">
        <f t="shared" si="128"/>
        <v>0.99999999999999989</v>
      </c>
      <c r="R57" s="9">
        <f t="shared" si="129"/>
        <v>0.99999999999999989</v>
      </c>
      <c r="S57" s="9">
        <f t="shared" si="130"/>
        <v>1</v>
      </c>
      <c r="T57" s="9">
        <f t="shared" si="131"/>
        <v>0.99999999999999989</v>
      </c>
      <c r="U57" s="9">
        <f t="shared" si="132"/>
        <v>0.99999999999999989</v>
      </c>
      <c r="AA57" s="1"/>
      <c r="AB57" s="1"/>
      <c r="AC57" s="1"/>
      <c r="AD57" s="1"/>
    </row>
    <row r="58" spans="2:40">
      <c r="B58">
        <f>Sheet1!A58</f>
        <v>0</v>
      </c>
      <c r="C58">
        <f>Sheet1!B58</f>
        <v>0</v>
      </c>
      <c r="D58">
        <f>Sheet1!C58</f>
        <v>0</v>
      </c>
      <c r="E58" t="str">
        <f>Sheet1!D58</f>
        <v>DP</v>
      </c>
      <c r="F58">
        <f>Sheet1!E58</f>
        <v>0.88272986167615952</v>
      </c>
      <c r="G58">
        <f>Sheet1!F58</f>
        <v>0.10994711147274207</v>
      </c>
      <c r="H58">
        <f>Sheet1!G58</f>
        <v>7.3230268510984537E-3</v>
      </c>
      <c r="I58">
        <f>Sheet1!H58</f>
        <v>0.8435900228733253</v>
      </c>
      <c r="J58">
        <f>Sheet1!I58</f>
        <v>0.13963620520640452</v>
      </c>
      <c r="K58">
        <f>Sheet1!J58</f>
        <v>1.6773771920270124E-2</v>
      </c>
      <c r="L58">
        <f>Sheet1!K58</f>
        <v>0.76851851851851849</v>
      </c>
      <c r="M58">
        <f>Sheet1!L58</f>
        <v>0.19230769230769232</v>
      </c>
      <c r="N58">
        <f>Sheet1!M58</f>
        <v>3.9173789173789171E-2</v>
      </c>
      <c r="P58" s="9">
        <f t="shared" si="127"/>
        <v>1</v>
      </c>
      <c r="Q58" s="9">
        <f t="shared" si="128"/>
        <v>0.99999999999999989</v>
      </c>
      <c r="R58" s="9">
        <f t="shared" si="129"/>
        <v>1</v>
      </c>
      <c r="S58" s="9">
        <f t="shared" si="130"/>
        <v>1</v>
      </c>
      <c r="T58" s="9">
        <f t="shared" si="131"/>
        <v>0.99999999999999989</v>
      </c>
      <c r="U58" s="9">
        <f t="shared" si="132"/>
        <v>1</v>
      </c>
    </row>
    <row r="59" spans="2:40">
      <c r="B59">
        <f>Sheet1!A59</f>
        <v>0</v>
      </c>
      <c r="C59">
        <f>Sheet1!B59</f>
        <v>0</v>
      </c>
      <c r="D59">
        <f>Sheet1!C59</f>
        <v>0</v>
      </c>
      <c r="E59" t="str">
        <f>Sheet1!D59</f>
        <v>XD</v>
      </c>
      <c r="F59">
        <f>Sheet1!E59</f>
        <v>0.90385706182643222</v>
      </c>
      <c r="G59">
        <f>Sheet1!F59</f>
        <v>8.9619965967101534E-2</v>
      </c>
      <c r="H59">
        <f>Sheet1!G59</f>
        <v>6.5229722064662505E-3</v>
      </c>
      <c r="I59">
        <f>Sheet1!H59</f>
        <v>0.84562552831783599</v>
      </c>
      <c r="J59">
        <f>Sheet1!I59</f>
        <v>0.13820794590025359</v>
      </c>
      <c r="K59">
        <f>Sheet1!J59</f>
        <v>1.6166525781910399E-2</v>
      </c>
      <c r="L59">
        <f>Sheet1!K59</f>
        <v>0.72190784155214227</v>
      </c>
      <c r="M59">
        <f>Sheet1!L59</f>
        <v>0.23848019401778497</v>
      </c>
      <c r="N59">
        <f>Sheet1!M59</f>
        <v>3.9611964430072755E-2</v>
      </c>
      <c r="P59" s="9">
        <f t="shared" si="127"/>
        <v>1</v>
      </c>
      <c r="Q59" s="9">
        <f t="shared" si="128"/>
        <v>1</v>
      </c>
      <c r="R59" s="9">
        <f t="shared" si="129"/>
        <v>1</v>
      </c>
      <c r="S59" s="9">
        <f t="shared" si="130"/>
        <v>1</v>
      </c>
      <c r="T59" s="9">
        <f t="shared" si="131"/>
        <v>1</v>
      </c>
      <c r="U59" s="9">
        <f t="shared" si="132"/>
        <v>1</v>
      </c>
    </row>
    <row r="60" spans="2:40">
      <c r="B60">
        <f>Sheet1!A60</f>
        <v>0</v>
      </c>
      <c r="C60">
        <f>Sheet1!B60</f>
        <v>0</v>
      </c>
      <c r="D60">
        <f>Sheet1!C60</f>
        <v>0</v>
      </c>
      <c r="E60" t="str">
        <f>Sheet1!D60</f>
        <v>FLW</v>
      </c>
      <c r="F60">
        <f>Sheet1!E60</f>
        <v>0.95558244037331486</v>
      </c>
      <c r="G60">
        <f>Sheet1!F60</f>
        <v>3.6294503975112337E-2</v>
      </c>
      <c r="H60">
        <f>Sheet1!G60</f>
        <v>8.1230556515727616E-3</v>
      </c>
      <c r="I60">
        <f>Sheet1!H60</f>
        <v>0.92247171145686002</v>
      </c>
      <c r="J60">
        <f>Sheet1!I60</f>
        <v>5.7637906647807637E-2</v>
      </c>
      <c r="K60">
        <f>Sheet1!J60</f>
        <v>1.989038189533239E-2</v>
      </c>
      <c r="L60">
        <f>Sheet1!K60</f>
        <v>0.84978070175438591</v>
      </c>
      <c r="M60">
        <f>Sheet1!L60</f>
        <v>0.10526315789473684</v>
      </c>
      <c r="N60">
        <f>Sheet1!M60</f>
        <v>4.4956140350877194E-2</v>
      </c>
      <c r="P60" s="9">
        <f t="shared" si="127"/>
        <v>1</v>
      </c>
      <c r="Q60" s="9">
        <f t="shared" si="128"/>
        <v>1</v>
      </c>
      <c r="R60" s="9">
        <f t="shared" si="129"/>
        <v>1</v>
      </c>
      <c r="S60" s="9">
        <f t="shared" si="130"/>
        <v>1</v>
      </c>
      <c r="T60" s="9">
        <f t="shared" si="131"/>
        <v>1</v>
      </c>
      <c r="U60" s="9">
        <f t="shared" si="132"/>
        <v>1</v>
      </c>
    </row>
    <row r="61" spans="2:40">
      <c r="B61">
        <f>Sheet1!A61</f>
        <v>0</v>
      </c>
      <c r="C61">
        <f>Sheet1!B61</f>
        <v>0</v>
      </c>
      <c r="D61">
        <f>Sheet1!C61</f>
        <v>0</v>
      </c>
      <c r="E61" t="str">
        <f>Sheet1!D61</f>
        <v>XS</v>
      </c>
      <c r="F61">
        <f>Sheet1!E61</f>
        <v>0.82641737032569362</v>
      </c>
      <c r="G61">
        <f>Sheet1!F61</f>
        <v>0.16731001206272617</v>
      </c>
      <c r="H61">
        <f>Sheet1!G61</f>
        <v>6.2726176115802173E-3</v>
      </c>
      <c r="I61">
        <f>Sheet1!H61</f>
        <v>0.77030421434552054</v>
      </c>
      <c r="J61">
        <f>Sheet1!I61</f>
        <v>0.21392687691878315</v>
      </c>
      <c r="K61">
        <f>Sheet1!J61</f>
        <v>1.5768908735696342E-2</v>
      </c>
      <c r="L61">
        <f>Sheet1!K61</f>
        <v>0.66376496191512513</v>
      </c>
      <c r="M61">
        <f>Sheet1!L61</f>
        <v>0.30359085963003263</v>
      </c>
      <c r="N61">
        <f>Sheet1!M61</f>
        <v>3.2644178454842222E-2</v>
      </c>
      <c r="P61" s="9">
        <f t="shared" si="127"/>
        <v>1</v>
      </c>
      <c r="Q61" s="9">
        <f t="shared" si="128"/>
        <v>1</v>
      </c>
      <c r="R61" s="9">
        <f t="shared" si="129"/>
        <v>1</v>
      </c>
      <c r="S61" s="9">
        <f t="shared" si="130"/>
        <v>1</v>
      </c>
      <c r="T61" s="9">
        <f t="shared" si="131"/>
        <v>1</v>
      </c>
      <c r="U61" s="9">
        <f t="shared" si="132"/>
        <v>1</v>
      </c>
    </row>
    <row r="62" spans="2:40">
      <c r="B62">
        <f>Sheet1!A62</f>
        <v>0</v>
      </c>
      <c r="C62">
        <f>Sheet1!B62</f>
        <v>0</v>
      </c>
      <c r="D62">
        <f>Sheet1!C62</f>
        <v>0</v>
      </c>
      <c r="E62" t="str">
        <f>Sheet1!D62</f>
        <v>VG</v>
      </c>
      <c r="F62">
        <f>Sheet1!E62</f>
        <v>0.90176634645181286</v>
      </c>
      <c r="G62">
        <f>Sheet1!F62</f>
        <v>9.3378783183555414E-2</v>
      </c>
      <c r="H62">
        <f>Sheet1!G62</f>
        <v>4.8548703646317526E-3</v>
      </c>
      <c r="I62">
        <f>Sheet1!H62</f>
        <v>0.8461276402452873</v>
      </c>
      <c r="J62">
        <f>Sheet1!I62</f>
        <v>0.1396774926186691</v>
      </c>
      <c r="K62">
        <f>Sheet1!J62</f>
        <v>1.4194867136043607E-2</v>
      </c>
      <c r="L62">
        <f>Sheet1!K62</f>
        <v>0.73036253776435045</v>
      </c>
      <c r="M62">
        <f>Sheet1!L62</f>
        <v>0.22809667673716011</v>
      </c>
      <c r="N62">
        <f>Sheet1!M62</f>
        <v>4.1540785498489427E-2</v>
      </c>
      <c r="P62" s="9">
        <f t="shared" si="127"/>
        <v>1</v>
      </c>
      <c r="Q62" s="9">
        <f t="shared" si="128"/>
        <v>1</v>
      </c>
      <c r="R62" s="9">
        <f t="shared" si="129"/>
        <v>0.99999999999999989</v>
      </c>
      <c r="S62" s="9">
        <f t="shared" si="130"/>
        <v>1</v>
      </c>
      <c r="T62" s="9">
        <f t="shared" si="131"/>
        <v>1</v>
      </c>
      <c r="U62" s="9">
        <f t="shared" si="132"/>
        <v>0.99999999999999989</v>
      </c>
    </row>
    <row r="63" spans="2:40">
      <c r="B63">
        <f>Sheet1!A63</f>
        <v>0</v>
      </c>
      <c r="C63">
        <f>Sheet1!B63</f>
        <v>0</v>
      </c>
      <c r="D63">
        <f>Sheet1!C63</f>
        <v>0</v>
      </c>
      <c r="E63" t="str">
        <f>Sheet1!D63</f>
        <v>TW</v>
      </c>
      <c r="F63">
        <f>Sheet1!E63</f>
        <v>0.82616964625332823</v>
      </c>
      <c r="G63">
        <f>Sheet1!F63</f>
        <v>0.1701534170153417</v>
      </c>
      <c r="H63">
        <f>Sheet1!G63</f>
        <v>3.6769367313300369E-3</v>
      </c>
      <c r="I63">
        <f>Sheet1!H63</f>
        <v>0.71668472372697722</v>
      </c>
      <c r="J63">
        <f>Sheet1!I63</f>
        <v>0.2724810400866739</v>
      </c>
      <c r="K63">
        <f>Sheet1!J63</f>
        <v>1.0834236186348862E-2</v>
      </c>
      <c r="L63">
        <f>Sheet1!K63</f>
        <v>0.53658536585365857</v>
      </c>
      <c r="M63">
        <f>Sheet1!L63</f>
        <v>0.45257452574525747</v>
      </c>
      <c r="N63">
        <f>Sheet1!M63</f>
        <v>1.0840108401084011E-2</v>
      </c>
      <c r="P63" s="9">
        <f t="shared" si="127"/>
        <v>1</v>
      </c>
      <c r="Q63" s="9">
        <f t="shared" si="128"/>
        <v>0.99999999999999989</v>
      </c>
      <c r="R63" s="9">
        <f t="shared" si="129"/>
        <v>1</v>
      </c>
      <c r="S63" s="9">
        <f t="shared" si="130"/>
        <v>1</v>
      </c>
      <c r="T63" s="9">
        <f t="shared" si="131"/>
        <v>0.99999999999999989</v>
      </c>
      <c r="U63" s="9">
        <f t="shared" si="132"/>
        <v>1</v>
      </c>
    </row>
    <row r="64" spans="2:40">
      <c r="B64">
        <f>Sheet1!A64</f>
        <v>0</v>
      </c>
      <c r="C64">
        <f>Sheet1!B64</f>
        <v>0</v>
      </c>
      <c r="D64">
        <f>Sheet1!C64</f>
        <v>0</v>
      </c>
      <c r="E64" t="str">
        <f>Sheet1!D64</f>
        <v>YD</v>
      </c>
      <c r="F64">
        <f>Sheet1!E64</f>
        <v>0.84781374219193639</v>
      </c>
      <c r="G64">
        <f>Sheet1!F64</f>
        <v>0.14707552526973311</v>
      </c>
      <c r="H64">
        <f>Sheet1!G64</f>
        <v>5.1107325383304937E-3</v>
      </c>
      <c r="I64">
        <f>Sheet1!H64</f>
        <v>0.77199232666483963</v>
      </c>
      <c r="J64">
        <f>Sheet1!I64</f>
        <v>0.21129076459303919</v>
      </c>
      <c r="K64">
        <f>Sheet1!J64</f>
        <v>1.6716908742121128E-2</v>
      </c>
      <c r="L64">
        <f>Sheet1!K64</f>
        <v>0.60602549246813442</v>
      </c>
      <c r="M64">
        <f>Sheet1!L64</f>
        <v>0.34878331402085749</v>
      </c>
      <c r="N64">
        <f>Sheet1!M64</f>
        <v>4.5191193511008108E-2</v>
      </c>
      <c r="P64" s="9">
        <f t="shared" si="127"/>
        <v>1</v>
      </c>
      <c r="Q64" s="9">
        <f t="shared" si="128"/>
        <v>1</v>
      </c>
      <c r="R64" s="9">
        <f t="shared" si="129"/>
        <v>1</v>
      </c>
      <c r="S64" s="9">
        <f t="shared" si="130"/>
        <v>1</v>
      </c>
      <c r="T64" s="9">
        <f t="shared" si="131"/>
        <v>1</v>
      </c>
      <c r="U64" s="9">
        <f t="shared" si="132"/>
        <v>1</v>
      </c>
    </row>
    <row r="65" spans="2:21">
      <c r="B65">
        <f>Sheet1!A65</f>
        <v>0</v>
      </c>
      <c r="C65">
        <f>Sheet1!B65</f>
        <v>0</v>
      </c>
      <c r="D65">
        <f>Sheet1!C65</f>
        <v>0</v>
      </c>
      <c r="E65" t="str">
        <f>Sheet1!D65</f>
        <v>CG</v>
      </c>
      <c r="F65">
        <f>Sheet1!E65</f>
        <v>0.86385084589711125</v>
      </c>
      <c r="G65">
        <f>Sheet1!F65</f>
        <v>0.12889860743468753</v>
      </c>
      <c r="H65">
        <f>Sheet1!G65</f>
        <v>7.2505466682011742E-3</v>
      </c>
      <c r="I65">
        <f>Sheet1!H65</f>
        <v>0.80594817432273258</v>
      </c>
      <c r="J65">
        <f>Sheet1!I65</f>
        <v>0.17991755005889282</v>
      </c>
      <c r="K65">
        <f>Sheet1!J65</f>
        <v>1.4134275618374558E-2</v>
      </c>
      <c r="L65">
        <f>Sheet1!K65</f>
        <v>0.66611295681063121</v>
      </c>
      <c r="M65">
        <f>Sheet1!L65</f>
        <v>0.29900332225913623</v>
      </c>
      <c r="N65">
        <f>Sheet1!M65</f>
        <v>3.4883720930232558E-2</v>
      </c>
      <c r="P65" s="9">
        <f t="shared" si="127"/>
        <v>0.99999999999999989</v>
      </c>
      <c r="Q65" s="9">
        <f t="shared" si="128"/>
        <v>0.99999999999999989</v>
      </c>
      <c r="R65" s="9">
        <f t="shared" si="129"/>
        <v>0.99999999999999989</v>
      </c>
      <c r="S65" s="9">
        <f t="shared" si="130"/>
        <v>0.99999999999999989</v>
      </c>
      <c r="T65" s="9">
        <f t="shared" si="131"/>
        <v>0.99999999999999989</v>
      </c>
      <c r="U65" s="9">
        <f t="shared" si="132"/>
        <v>0.99999999999999989</v>
      </c>
    </row>
    <row r="66" spans="2:21">
      <c r="B66">
        <f>Sheet1!A66</f>
        <v>0</v>
      </c>
      <c r="C66">
        <f>Sheet1!B66</f>
        <v>0</v>
      </c>
      <c r="D66">
        <f>Sheet1!C66</f>
        <v>0</v>
      </c>
      <c r="E66" s="4" t="s">
        <v>57</v>
      </c>
      <c r="F66" s="4">
        <v>0.88500000000000001</v>
      </c>
      <c r="G66" s="4">
        <v>0.40600000000000003</v>
      </c>
      <c r="H66" s="4">
        <v>8.9999999999999993E-3</v>
      </c>
      <c r="I66" s="4">
        <v>0.73899999999999999</v>
      </c>
      <c r="J66" s="4">
        <v>0.24199999999999999</v>
      </c>
      <c r="K66" s="4">
        <v>1.9E-2</v>
      </c>
      <c r="L66" s="4">
        <v>0.53200000000000003</v>
      </c>
      <c r="M66" s="4">
        <v>0.41599999999999998</v>
      </c>
      <c r="N66" s="4">
        <v>5.1999999999999998E-2</v>
      </c>
      <c r="P66" s="10">
        <f t="shared" si="127"/>
        <v>1.2999999999999998</v>
      </c>
      <c r="Q66" s="10">
        <f t="shared" si="128"/>
        <v>1</v>
      </c>
      <c r="R66" s="10">
        <f t="shared" si="129"/>
        <v>1</v>
      </c>
      <c r="S66" s="10">
        <f t="shared" si="130"/>
        <v>1</v>
      </c>
      <c r="T66" s="10">
        <f t="shared" si="131"/>
        <v>1</v>
      </c>
      <c r="U66" s="10">
        <f t="shared" si="132"/>
        <v>1</v>
      </c>
    </row>
    <row r="67" spans="2:21">
      <c r="B67">
        <f>Sheet1!A67</f>
        <v>0</v>
      </c>
      <c r="C67">
        <f>Sheet1!B67</f>
        <v>0</v>
      </c>
      <c r="D67">
        <f>Sheet1!C67</f>
        <v>0</v>
      </c>
      <c r="E67" t="str">
        <f>Sheet1!D67</f>
        <v>BK</v>
      </c>
      <c r="F67">
        <f>Sheet1!E67</f>
        <v>0.64979212521398877</v>
      </c>
      <c r="G67">
        <f>Sheet1!F67</f>
        <v>0.34825140621178774</v>
      </c>
      <c r="H67">
        <f>Sheet1!G67</f>
        <v>1.9564685742235266E-3</v>
      </c>
      <c r="I67">
        <f>Sheet1!H67</f>
        <v>0.54559445940746443</v>
      </c>
      <c r="J67">
        <f>Sheet1!I67</f>
        <v>0.4470950365525202</v>
      </c>
      <c r="K67">
        <f>Sheet1!J67</f>
        <v>7.310504040015391E-3</v>
      </c>
      <c r="L67">
        <f>Sheet1!K67</f>
        <v>0.48648648648648651</v>
      </c>
      <c r="M67">
        <f>Sheet1!L67</f>
        <v>0.48648648648648651</v>
      </c>
      <c r="N67">
        <f>Sheet1!M67</f>
        <v>2.7027027027027029E-2</v>
      </c>
      <c r="P67" s="9">
        <f t="shared" si="127"/>
        <v>1</v>
      </c>
      <c r="Q67" s="9">
        <f t="shared" si="128"/>
        <v>1</v>
      </c>
      <c r="R67" s="9">
        <f t="shared" si="129"/>
        <v>1</v>
      </c>
      <c r="S67" s="9">
        <f t="shared" si="130"/>
        <v>1</v>
      </c>
      <c r="T67" s="9">
        <f t="shared" si="131"/>
        <v>1</v>
      </c>
      <c r="U67" s="9">
        <f t="shared" si="132"/>
        <v>1</v>
      </c>
    </row>
    <row r="68" spans="2:21">
      <c r="B68">
        <f>Sheet1!A68</f>
        <v>0</v>
      </c>
      <c r="C68">
        <f>Sheet1!B68</f>
        <v>0</v>
      </c>
      <c r="D68">
        <f>Sheet1!C68</f>
        <v>0</v>
      </c>
      <c r="E68" t="str">
        <f>Sheet1!D68</f>
        <v>CP</v>
      </c>
      <c r="F68">
        <f>Sheet1!E68</f>
        <v>0.68811188811188806</v>
      </c>
      <c r="G68">
        <f>Sheet1!F68</f>
        <v>0.30741258741258742</v>
      </c>
      <c r="H68">
        <f>Sheet1!G68</f>
        <v>4.4755244755244755E-3</v>
      </c>
      <c r="I68">
        <f>Sheet1!H68</f>
        <v>0.61120086160473885</v>
      </c>
      <c r="J68">
        <f>Sheet1!I68</f>
        <v>0.37749057619816911</v>
      </c>
      <c r="K68">
        <f>Sheet1!J68</f>
        <v>1.1308562197092083E-2</v>
      </c>
      <c r="L68">
        <f>Sheet1!K68</f>
        <v>0.5488372093023256</v>
      </c>
      <c r="M68">
        <f>Sheet1!L68</f>
        <v>0.41860465116279072</v>
      </c>
      <c r="N68">
        <f>Sheet1!M68</f>
        <v>3.255813953488372E-2</v>
      </c>
      <c r="P68" s="9">
        <f t="shared" si="127"/>
        <v>0.99999999999999989</v>
      </c>
      <c r="Q68" s="9">
        <f t="shared" si="128"/>
        <v>1</v>
      </c>
      <c r="R68" s="9">
        <f t="shared" si="129"/>
        <v>1</v>
      </c>
      <c r="S68" s="9">
        <f t="shared" si="130"/>
        <v>1.2999999999999998</v>
      </c>
      <c r="T68" s="9">
        <f t="shared" si="131"/>
        <v>1</v>
      </c>
      <c r="U68" s="9">
        <f t="shared" si="132"/>
        <v>1</v>
      </c>
    </row>
    <row r="69" spans="2:21">
      <c r="B69">
        <f>Sheet1!A69</f>
        <v>0</v>
      </c>
      <c r="C69">
        <f>Sheet1!B69</f>
        <v>0</v>
      </c>
      <c r="D69">
        <f>Sheet1!C69</f>
        <v>0</v>
      </c>
      <c r="E69" t="str">
        <f>Sheet1!D69</f>
        <v>LV</v>
      </c>
      <c r="F69">
        <f>Sheet1!E69</f>
        <v>0.74526986656044614</v>
      </c>
      <c r="G69">
        <f>Sheet1!F69</f>
        <v>0.2485560645289783</v>
      </c>
      <c r="H69">
        <f>Sheet1!G69</f>
        <v>6.1740689105755824E-3</v>
      </c>
      <c r="I69">
        <f>Sheet1!H69</f>
        <v>0.71847181008902072</v>
      </c>
      <c r="J69">
        <f>Sheet1!I69</f>
        <v>0.26706231454005935</v>
      </c>
      <c r="K69">
        <f>Sheet1!J69</f>
        <v>1.4465875370919881E-2</v>
      </c>
      <c r="L69">
        <f>Sheet1!K69</f>
        <v>0.60815047021943569</v>
      </c>
      <c r="M69">
        <f>Sheet1!L69</f>
        <v>0.33228840125391851</v>
      </c>
      <c r="N69">
        <f>Sheet1!M69</f>
        <v>5.9561128526645767E-2</v>
      </c>
      <c r="P69" s="9">
        <f t="shared" si="127"/>
        <v>1</v>
      </c>
      <c r="Q69" s="9">
        <f t="shared" si="128"/>
        <v>1</v>
      </c>
      <c r="R69" s="9">
        <f t="shared" si="129"/>
        <v>1</v>
      </c>
      <c r="S69" s="9"/>
      <c r="T69" s="9"/>
      <c r="U69" s="9"/>
    </row>
    <row r="70" spans="2:21">
      <c r="B70">
        <f>Sheet1!A70</f>
        <v>0</v>
      </c>
      <c r="C70" t="str">
        <f>Sheet1!B70</f>
        <v>Male</v>
      </c>
      <c r="D70" t="str">
        <f>Sheet1!C70</f>
        <v>TYPE SORTED ON YOUNG-OLD PROB_RECOVERY</v>
      </c>
      <c r="E70" t="str">
        <f>Sheet1!D70</f>
        <v>HP</v>
      </c>
      <c r="F70">
        <f>Sheet1!E70</f>
        <v>0.88408329692733367</v>
      </c>
      <c r="G70">
        <f>Sheet1!F70</f>
        <v>9.8150575214795394E-2</v>
      </c>
      <c r="H70">
        <f>Sheet1!G70</f>
        <v>1.7766127857870979E-2</v>
      </c>
      <c r="I70">
        <f>Sheet1!H70</f>
        <v>0.85014485119831451</v>
      </c>
      <c r="J70">
        <f>Sheet1!I70</f>
        <v>0.11640769028180142</v>
      </c>
      <c r="K70">
        <f>Sheet1!J70</f>
        <v>3.3447458519884121E-2</v>
      </c>
      <c r="L70">
        <f>Sheet1!K70</f>
        <v>0.75751222921034245</v>
      </c>
      <c r="M70">
        <f>Sheet1!L70</f>
        <v>0.15443745632424877</v>
      </c>
      <c r="N70">
        <f>Sheet1!M70</f>
        <v>8.8050314465408799E-2</v>
      </c>
      <c r="P70" s="9">
        <f t="shared" si="127"/>
        <v>1</v>
      </c>
      <c r="Q70" s="9">
        <f t="shared" si="128"/>
        <v>1</v>
      </c>
      <c r="R70" s="9">
        <f t="shared" si="129"/>
        <v>1</v>
      </c>
      <c r="S70" s="9">
        <f t="shared" si="130"/>
        <v>1</v>
      </c>
      <c r="T70" s="9">
        <f t="shared" si="131"/>
        <v>1</v>
      </c>
      <c r="U70" s="9">
        <f t="shared" si="132"/>
        <v>1</v>
      </c>
    </row>
    <row r="71" spans="2:21">
      <c r="B71">
        <f>Sheet1!A71</f>
        <v>0</v>
      </c>
      <c r="C71">
        <f>Sheet1!B71</f>
        <v>0</v>
      </c>
      <c r="D71">
        <f>Sheet1!C71</f>
        <v>0</v>
      </c>
      <c r="E71" t="str">
        <f>Sheet1!D71</f>
        <v>BD</v>
      </c>
      <c r="F71">
        <f>Sheet1!E71</f>
        <v>0.94733324421868736</v>
      </c>
      <c r="G71">
        <f>Sheet1!F71</f>
        <v>3.2615960433097183E-2</v>
      </c>
      <c r="H71">
        <f>Sheet1!G71</f>
        <v>2.005079534821548E-2</v>
      </c>
      <c r="I71">
        <f>Sheet1!H71</f>
        <v>0.92127862595419852</v>
      </c>
      <c r="J71">
        <f>Sheet1!I71</f>
        <v>4.1984732824427481E-2</v>
      </c>
      <c r="K71">
        <f>Sheet1!J71</f>
        <v>3.6736641221374045E-2</v>
      </c>
      <c r="L71">
        <f>Sheet1!K71</f>
        <v>0.83625000000000005</v>
      </c>
      <c r="M71">
        <f>Sheet1!L71</f>
        <v>6.6250000000000003E-2</v>
      </c>
      <c r="N71">
        <f>Sheet1!M71</f>
        <v>9.7500000000000003E-2</v>
      </c>
      <c r="P71" s="9">
        <f t="shared" si="127"/>
        <v>1</v>
      </c>
      <c r="Q71" s="9">
        <f t="shared" si="128"/>
        <v>1</v>
      </c>
      <c r="R71" s="9">
        <f t="shared" si="129"/>
        <v>1</v>
      </c>
      <c r="S71" s="9">
        <f t="shared" si="130"/>
        <v>1</v>
      </c>
      <c r="T71" s="9">
        <f t="shared" si="131"/>
        <v>1</v>
      </c>
      <c r="U71" s="9">
        <f t="shared" si="132"/>
        <v>1</v>
      </c>
    </row>
    <row r="72" spans="2:21">
      <c r="B72">
        <f>Sheet1!A72</f>
        <v>0</v>
      </c>
      <c r="C72">
        <f>Sheet1!B72</f>
        <v>0</v>
      </c>
      <c r="D72">
        <f>Sheet1!C72</f>
        <v>0</v>
      </c>
      <c r="E72" t="str">
        <f>Sheet1!D72</f>
        <v>SPL</v>
      </c>
      <c r="F72">
        <f>Sheet1!E72</f>
        <v>0.85991105463786532</v>
      </c>
      <c r="G72">
        <f>Sheet1!F72</f>
        <v>0.12309402795425667</v>
      </c>
      <c r="H72">
        <f>Sheet1!G72</f>
        <v>1.6994917407878018E-2</v>
      </c>
      <c r="I72">
        <f>Sheet1!H72</f>
        <v>0.81707683073229287</v>
      </c>
      <c r="J72">
        <f>Sheet1!I72</f>
        <v>0.15471188475390157</v>
      </c>
      <c r="K72">
        <f>Sheet1!J72</f>
        <v>2.8211284513805522E-2</v>
      </c>
      <c r="L72">
        <f>Sheet1!K72</f>
        <v>0.71186440677966101</v>
      </c>
      <c r="M72">
        <f>Sheet1!L72</f>
        <v>0.21016949152542372</v>
      </c>
      <c r="N72">
        <f>Sheet1!M72</f>
        <v>7.796610169491526E-2</v>
      </c>
      <c r="P72" s="9">
        <f t="shared" si="127"/>
        <v>1</v>
      </c>
      <c r="Q72" s="9">
        <f t="shared" si="128"/>
        <v>0.99999999999999989</v>
      </c>
      <c r="R72" s="9">
        <f t="shared" si="129"/>
        <v>1</v>
      </c>
      <c r="S72" s="9">
        <f t="shared" si="130"/>
        <v>1</v>
      </c>
      <c r="T72" s="9">
        <f t="shared" si="131"/>
        <v>0.99999999999999989</v>
      </c>
      <c r="U72" s="9">
        <f t="shared" si="132"/>
        <v>1</v>
      </c>
    </row>
    <row r="73" spans="2:21">
      <c r="B73">
        <f>Sheet1!A73</f>
        <v>0</v>
      </c>
      <c r="C73">
        <f>Sheet1!B73</f>
        <v>0</v>
      </c>
      <c r="D73">
        <f>Sheet1!C73</f>
        <v>0</v>
      </c>
      <c r="E73" t="str">
        <f>Sheet1!D73</f>
        <v>DP</v>
      </c>
      <c r="F73">
        <f>Sheet1!E73</f>
        <v>0.90469916556873076</v>
      </c>
      <c r="G73">
        <f>Sheet1!F73</f>
        <v>7.8026643244034549E-2</v>
      </c>
      <c r="H73">
        <f>Sheet1!G73</f>
        <v>1.7274191187234667E-2</v>
      </c>
      <c r="I73">
        <f>Sheet1!H73</f>
        <v>0.86448662879312732</v>
      </c>
      <c r="J73">
        <f>Sheet1!I73</f>
        <v>0.10863239573229874</v>
      </c>
      <c r="K73">
        <f>Sheet1!J73</f>
        <v>2.6880975474573923E-2</v>
      </c>
      <c r="L73">
        <f>Sheet1!K73</f>
        <v>0.7634754625905068</v>
      </c>
      <c r="M73">
        <f>Sheet1!L73</f>
        <v>0.16251005631536605</v>
      </c>
      <c r="N73">
        <f>Sheet1!M73</f>
        <v>7.4014481094127116E-2</v>
      </c>
      <c r="P73" s="9">
        <f t="shared" si="127"/>
        <v>1</v>
      </c>
      <c r="Q73" s="9">
        <f t="shared" si="128"/>
        <v>1</v>
      </c>
      <c r="R73" s="9">
        <f t="shared" si="129"/>
        <v>1</v>
      </c>
      <c r="S73" s="9">
        <f t="shared" si="130"/>
        <v>1</v>
      </c>
      <c r="T73" s="9">
        <f t="shared" si="131"/>
        <v>1</v>
      </c>
      <c r="U73" s="9">
        <f t="shared" si="132"/>
        <v>1</v>
      </c>
    </row>
    <row r="74" spans="2:21">
      <c r="B74">
        <f>Sheet1!A74</f>
        <v>0</v>
      </c>
      <c r="C74">
        <f>Sheet1!B74</f>
        <v>0</v>
      </c>
      <c r="D74">
        <f>Sheet1!C74</f>
        <v>0</v>
      </c>
      <c r="E74" t="str">
        <f>Sheet1!D74</f>
        <v>XD</v>
      </c>
      <c r="F74">
        <f>Sheet1!E74</f>
        <v>0.92068230277185503</v>
      </c>
      <c r="G74">
        <f>Sheet1!F74</f>
        <v>6.2260127931769722E-2</v>
      </c>
      <c r="H74">
        <f>Sheet1!G74</f>
        <v>1.7057569296375266E-2</v>
      </c>
      <c r="I74">
        <f>Sheet1!H74</f>
        <v>0.86458475385244782</v>
      </c>
      <c r="J74">
        <f>Sheet1!I74</f>
        <v>0.10773216964407473</v>
      </c>
      <c r="K74">
        <f>Sheet1!J74</f>
        <v>2.7683076503477431E-2</v>
      </c>
      <c r="L74">
        <f>Sheet1!K74</f>
        <v>0.74936708860759493</v>
      </c>
      <c r="M74">
        <f>Sheet1!L74</f>
        <v>0.17890295358649788</v>
      </c>
      <c r="N74">
        <f>Sheet1!M74</f>
        <v>7.1729957805907171E-2</v>
      </c>
      <c r="P74" s="9">
        <f t="shared" si="127"/>
        <v>1</v>
      </c>
      <c r="Q74" s="9">
        <f t="shared" si="128"/>
        <v>1</v>
      </c>
      <c r="R74" s="9">
        <f t="shared" si="129"/>
        <v>1</v>
      </c>
      <c r="S74" s="9">
        <f t="shared" si="130"/>
        <v>1</v>
      </c>
      <c r="T74" s="9">
        <f t="shared" si="131"/>
        <v>1</v>
      </c>
      <c r="U74" s="9">
        <f t="shared" si="132"/>
        <v>1</v>
      </c>
    </row>
    <row r="75" spans="2:21">
      <c r="B75">
        <f>Sheet1!A75</f>
        <v>0</v>
      </c>
      <c r="C75">
        <f>Sheet1!B75</f>
        <v>0</v>
      </c>
      <c r="D75">
        <f>Sheet1!C75</f>
        <v>0</v>
      </c>
      <c r="E75" t="str">
        <f>Sheet1!D75</f>
        <v>FLW</v>
      </c>
      <c r="F75">
        <f>Sheet1!E75</f>
        <v>0.9501075847229693</v>
      </c>
      <c r="G75">
        <f>Sheet1!F75</f>
        <v>3.0930607853684778E-2</v>
      </c>
      <c r="H75">
        <f>Sheet1!G75</f>
        <v>1.8961807423345883E-2</v>
      </c>
      <c r="I75">
        <f>Sheet1!H75</f>
        <v>0.91551893753074276</v>
      </c>
      <c r="J75">
        <f>Sheet1!I75</f>
        <v>5.3369404820462374E-2</v>
      </c>
      <c r="K75">
        <f>Sheet1!J75</f>
        <v>3.1111657648794883E-2</v>
      </c>
      <c r="L75">
        <f>Sheet1!K75</f>
        <v>0.81933333333333336</v>
      </c>
      <c r="M75">
        <f>Sheet1!L75</f>
        <v>0.10066666666666667</v>
      </c>
      <c r="N75">
        <f>Sheet1!M75</f>
        <v>0.08</v>
      </c>
      <c r="P75" s="9">
        <f t="shared" si="127"/>
        <v>0.99999999999999989</v>
      </c>
      <c r="Q75" s="9">
        <f t="shared" si="128"/>
        <v>1</v>
      </c>
      <c r="R75" s="9">
        <f t="shared" si="129"/>
        <v>1</v>
      </c>
      <c r="S75" s="9">
        <f t="shared" si="130"/>
        <v>0.99999999999999989</v>
      </c>
      <c r="T75" s="9">
        <f t="shared" si="131"/>
        <v>1</v>
      </c>
      <c r="U75" s="9">
        <f t="shared" si="132"/>
        <v>1</v>
      </c>
    </row>
    <row r="76" spans="2:21">
      <c r="B76">
        <f>Sheet1!A76</f>
        <v>0</v>
      </c>
      <c r="C76">
        <f>Sheet1!B76</f>
        <v>0</v>
      </c>
      <c r="D76">
        <f>Sheet1!C76</f>
        <v>0</v>
      </c>
      <c r="E76" t="str">
        <f>Sheet1!D76</f>
        <v>XS</v>
      </c>
      <c r="F76">
        <f>Sheet1!E76</f>
        <v>0.89881853983641324</v>
      </c>
      <c r="G76">
        <f>Sheet1!F76</f>
        <v>8.3005149954559224E-2</v>
      </c>
      <c r="H76">
        <f>Sheet1!G76</f>
        <v>1.8176310209027567E-2</v>
      </c>
      <c r="I76">
        <f>Sheet1!H76</f>
        <v>0.84705713876557354</v>
      </c>
      <c r="J76">
        <f>Sheet1!I76</f>
        <v>0.12430187598453386</v>
      </c>
      <c r="K76">
        <f>Sheet1!J76</f>
        <v>2.8640985249892597E-2</v>
      </c>
      <c r="L76">
        <f>Sheet1!K76</f>
        <v>0.73799126637554591</v>
      </c>
      <c r="M76">
        <f>Sheet1!L76</f>
        <v>0.19825327510917032</v>
      </c>
      <c r="N76">
        <f>Sheet1!M76</f>
        <v>6.3755458515283844E-2</v>
      </c>
      <c r="P76" s="9">
        <f t="shared" si="127"/>
        <v>1</v>
      </c>
      <c r="Q76" s="9">
        <f t="shared" si="128"/>
        <v>1</v>
      </c>
      <c r="R76" s="9">
        <f t="shared" si="129"/>
        <v>1</v>
      </c>
      <c r="S76" s="9">
        <f t="shared" si="130"/>
        <v>1</v>
      </c>
      <c r="T76" s="9">
        <f t="shared" si="131"/>
        <v>1</v>
      </c>
      <c r="U76" s="9">
        <f t="shared" si="132"/>
        <v>1</v>
      </c>
    </row>
    <row r="77" spans="2:21">
      <c r="B77">
        <f>Sheet1!A77</f>
        <v>0</v>
      </c>
      <c r="C77">
        <f>Sheet1!B77</f>
        <v>0</v>
      </c>
      <c r="D77">
        <f>Sheet1!C77</f>
        <v>0</v>
      </c>
      <c r="E77" t="str">
        <f>Sheet1!D77</f>
        <v>VG</v>
      </c>
      <c r="F77">
        <f>Sheet1!E77</f>
        <v>0.89282281320089718</v>
      </c>
      <c r="G77">
        <f>Sheet1!F77</f>
        <v>9.4841396988144824E-2</v>
      </c>
      <c r="H77">
        <f>Sheet1!G77</f>
        <v>1.2335789810958026E-2</v>
      </c>
      <c r="I77">
        <f>Sheet1!H77</f>
        <v>0.8391051179895801</v>
      </c>
      <c r="J77">
        <f>Sheet1!I77</f>
        <v>0.13607110021452651</v>
      </c>
      <c r="K77">
        <f>Sheet1!J77</f>
        <v>2.4823781795893351E-2</v>
      </c>
      <c r="L77">
        <f>Sheet1!K77</f>
        <v>0.74669020300088262</v>
      </c>
      <c r="M77">
        <f>Sheet1!L77</f>
        <v>0.18887908208296558</v>
      </c>
      <c r="N77">
        <f>Sheet1!M77</f>
        <v>6.4430714916151807E-2</v>
      </c>
      <c r="P77" s="9">
        <f t="shared" si="127"/>
        <v>1</v>
      </c>
      <c r="Q77" s="9">
        <f t="shared" si="128"/>
        <v>1</v>
      </c>
      <c r="R77" s="9">
        <f t="shared" si="129"/>
        <v>1</v>
      </c>
      <c r="S77" s="9">
        <f t="shared" si="130"/>
        <v>1</v>
      </c>
      <c r="T77" s="9">
        <f t="shared" si="131"/>
        <v>1</v>
      </c>
      <c r="U77" s="9">
        <f t="shared" si="132"/>
        <v>1</v>
      </c>
    </row>
    <row r="78" spans="2:21">
      <c r="B78">
        <f>Sheet1!A78</f>
        <v>0</v>
      </c>
      <c r="C78">
        <f>Sheet1!B78</f>
        <v>0</v>
      </c>
      <c r="D78">
        <f>Sheet1!C78</f>
        <v>0</v>
      </c>
      <c r="E78" t="str">
        <f>Sheet1!D78</f>
        <v>TW</v>
      </c>
      <c r="F78">
        <f>Sheet1!E78</f>
        <v>0.85017361111111112</v>
      </c>
      <c r="G78">
        <f>Sheet1!F78</f>
        <v>0.13420138888888888</v>
      </c>
      <c r="H78">
        <f>Sheet1!G78</f>
        <v>1.5625E-2</v>
      </c>
      <c r="I78">
        <f>Sheet1!H78</f>
        <v>0.76232665639445296</v>
      </c>
      <c r="J78">
        <f>Sheet1!I78</f>
        <v>0.21571648690292758</v>
      </c>
      <c r="K78">
        <f>Sheet1!J78</f>
        <v>2.1956856702619414E-2</v>
      </c>
      <c r="L78">
        <f>Sheet1!K78</f>
        <v>0.61142857142857143</v>
      </c>
      <c r="M78">
        <f>Sheet1!L78</f>
        <v>0.34285714285714286</v>
      </c>
      <c r="N78">
        <f>Sheet1!M78</f>
        <v>4.5714285714285714E-2</v>
      </c>
      <c r="P78" s="9">
        <f t="shared" si="127"/>
        <v>1</v>
      </c>
      <c r="Q78" s="9">
        <f t="shared" si="128"/>
        <v>0.99999999999999989</v>
      </c>
      <c r="R78" s="9">
        <f t="shared" si="129"/>
        <v>1</v>
      </c>
      <c r="S78" s="9">
        <f t="shared" si="130"/>
        <v>1</v>
      </c>
      <c r="T78" s="9">
        <f t="shared" si="131"/>
        <v>0.99999999999999989</v>
      </c>
      <c r="U78" s="9">
        <f t="shared" si="132"/>
        <v>1</v>
      </c>
    </row>
    <row r="79" spans="2:21">
      <c r="B79">
        <f>Sheet1!A79</f>
        <v>0</v>
      </c>
      <c r="C79">
        <f>Sheet1!B79</f>
        <v>0</v>
      </c>
      <c r="D79">
        <f>Sheet1!C79</f>
        <v>0</v>
      </c>
      <c r="E79" t="str">
        <f>Sheet1!D79</f>
        <v>YD</v>
      </c>
      <c r="F79">
        <f>Sheet1!E79</f>
        <v>0.87496038034865298</v>
      </c>
      <c r="G79">
        <f>Sheet1!F79</f>
        <v>0.11125198098256735</v>
      </c>
      <c r="H79">
        <f>Sheet1!G79</f>
        <v>1.3787638668779715E-2</v>
      </c>
      <c r="I79">
        <f>Sheet1!H79</f>
        <v>0.81126940931647196</v>
      </c>
      <c r="J79">
        <f>Sheet1!I79</f>
        <v>0.16455898831439092</v>
      </c>
      <c r="K79">
        <f>Sheet1!J79</f>
        <v>2.4171602369137186E-2</v>
      </c>
      <c r="L79">
        <f>Sheet1!K79</f>
        <v>0.64116985376827895</v>
      </c>
      <c r="M79">
        <f>Sheet1!L79</f>
        <v>0.29808773903262092</v>
      </c>
      <c r="N79">
        <f>Sheet1!M79</f>
        <v>6.074240719910011E-2</v>
      </c>
      <c r="P79" s="9">
        <f t="shared" si="127"/>
        <v>1</v>
      </c>
      <c r="Q79" s="9">
        <f t="shared" si="128"/>
        <v>1</v>
      </c>
      <c r="R79" s="9">
        <f t="shared" si="129"/>
        <v>1</v>
      </c>
      <c r="S79" s="9">
        <f t="shared" si="130"/>
        <v>1</v>
      </c>
      <c r="T79" s="9">
        <f t="shared" si="131"/>
        <v>1</v>
      </c>
      <c r="U79" s="9">
        <f t="shared" si="132"/>
        <v>1</v>
      </c>
    </row>
    <row r="80" spans="2:21">
      <c r="B80">
        <f>Sheet1!A80</f>
        <v>0</v>
      </c>
      <c r="C80">
        <f>Sheet1!B80</f>
        <v>0</v>
      </c>
      <c r="D80">
        <f>Sheet1!C80</f>
        <v>0</v>
      </c>
      <c r="E80" t="str">
        <f>Sheet1!D80</f>
        <v>CG</v>
      </c>
      <c r="F80">
        <f>Sheet1!E80</f>
        <v>0.83050524308865581</v>
      </c>
      <c r="G80">
        <f>Sheet1!F80</f>
        <v>0.15271687321258343</v>
      </c>
      <c r="H80">
        <f>Sheet1!G80</f>
        <v>1.6777883698760723E-2</v>
      </c>
      <c r="I80">
        <f>Sheet1!H80</f>
        <v>0.77994902293967716</v>
      </c>
      <c r="J80">
        <f>Sheet1!I80</f>
        <v>0.19456244689889549</v>
      </c>
      <c r="K80">
        <f>Sheet1!J80</f>
        <v>2.5488530161427356E-2</v>
      </c>
      <c r="L80">
        <f>Sheet1!K80</f>
        <v>0.61777777777777776</v>
      </c>
      <c r="M80">
        <f>Sheet1!L80</f>
        <v>0.3288888888888889</v>
      </c>
      <c r="N80">
        <f>Sheet1!M80</f>
        <v>5.3333333333333337E-2</v>
      </c>
      <c r="P80" s="9">
        <f t="shared" si="127"/>
        <v>1</v>
      </c>
      <c r="Q80" s="9">
        <f t="shared" si="128"/>
        <v>1</v>
      </c>
      <c r="R80" s="9">
        <f t="shared" si="129"/>
        <v>1</v>
      </c>
      <c r="S80" s="9">
        <f t="shared" si="130"/>
        <v>1</v>
      </c>
      <c r="T80" s="9">
        <f t="shared" si="131"/>
        <v>1</v>
      </c>
      <c r="U80" s="9">
        <f t="shared" si="132"/>
        <v>1</v>
      </c>
    </row>
    <row r="81" spans="2:21">
      <c r="B81">
        <f>Sheet1!A81</f>
        <v>0</v>
      </c>
      <c r="C81">
        <f>Sheet1!B81</f>
        <v>0</v>
      </c>
      <c r="D81">
        <f>Sheet1!C81</f>
        <v>0</v>
      </c>
      <c r="E81" s="4" t="s">
        <v>57</v>
      </c>
      <c r="F81" s="4">
        <v>0.90400000000000003</v>
      </c>
      <c r="G81" s="4">
        <v>7.0999999999999994E-2</v>
      </c>
      <c r="H81" s="4">
        <v>2.5000000000000001E-2</v>
      </c>
      <c r="I81" s="4">
        <v>0.77900000000000003</v>
      </c>
      <c r="J81" s="4">
        <v>0.155</v>
      </c>
      <c r="K81" s="4">
        <v>6.6000000000000003E-2</v>
      </c>
      <c r="L81" s="4">
        <v>0.52800000000000002</v>
      </c>
      <c r="M81" s="4">
        <v>0.38900000000000001</v>
      </c>
      <c r="N81" s="4">
        <v>8.3000000000000004E-2</v>
      </c>
      <c r="P81" s="10">
        <f t="shared" si="127"/>
        <v>1</v>
      </c>
      <c r="Q81" s="10">
        <f t="shared" si="128"/>
        <v>1</v>
      </c>
      <c r="R81" s="10">
        <f t="shared" si="129"/>
        <v>1</v>
      </c>
      <c r="S81" s="10">
        <f t="shared" si="130"/>
        <v>1</v>
      </c>
      <c r="T81" s="10">
        <f t="shared" si="131"/>
        <v>1</v>
      </c>
      <c r="U81" s="10">
        <f t="shared" si="132"/>
        <v>1</v>
      </c>
    </row>
    <row r="82" spans="2:21">
      <c r="B82">
        <f>Sheet1!A82</f>
        <v>0</v>
      </c>
      <c r="C82">
        <f>Sheet1!B82</f>
        <v>0</v>
      </c>
      <c r="D82">
        <f>Sheet1!C82</f>
        <v>0</v>
      </c>
      <c r="E82" t="str">
        <f>Sheet1!D82</f>
        <v>BK</v>
      </c>
      <c r="F82">
        <f>Sheet1!E82</f>
        <v>0.72404518558364717</v>
      </c>
      <c r="G82">
        <f>Sheet1!F82</f>
        <v>0.26223776223776224</v>
      </c>
      <c r="H82">
        <f>Sheet1!G82</f>
        <v>1.3717052178590641E-2</v>
      </c>
      <c r="I82">
        <f>Sheet1!H82</f>
        <v>0.62914302776948339</v>
      </c>
      <c r="J82">
        <f>Sheet1!I82</f>
        <v>0.35294117647058826</v>
      </c>
      <c r="K82">
        <f>Sheet1!J82</f>
        <v>1.7915795759928337E-2</v>
      </c>
      <c r="L82">
        <f>Sheet1!K82</f>
        <v>0.54102564102564099</v>
      </c>
      <c r="M82">
        <f>Sheet1!L82</f>
        <v>0.43333333333333335</v>
      </c>
      <c r="N82">
        <f>Sheet1!M82</f>
        <v>2.564102564102564E-2</v>
      </c>
      <c r="P82" s="9">
        <f t="shared" si="127"/>
        <v>1</v>
      </c>
      <c r="Q82" s="9">
        <f t="shared" si="128"/>
        <v>1</v>
      </c>
      <c r="R82" s="9">
        <f t="shared" si="129"/>
        <v>1</v>
      </c>
      <c r="S82" s="9">
        <f t="shared" si="130"/>
        <v>1</v>
      </c>
      <c r="T82" s="9">
        <f t="shared" si="131"/>
        <v>1</v>
      </c>
      <c r="U82" s="9">
        <f t="shared" si="132"/>
        <v>1</v>
      </c>
    </row>
    <row r="83" spans="2:21">
      <c r="B83">
        <f>Sheet1!A83</f>
        <v>0</v>
      </c>
      <c r="C83">
        <f>Sheet1!B83</f>
        <v>0</v>
      </c>
      <c r="D83">
        <f>Sheet1!C83</f>
        <v>0</v>
      </c>
      <c r="E83" t="str">
        <f>Sheet1!D83</f>
        <v>CP</v>
      </c>
      <c r="F83">
        <f>Sheet1!E83</f>
        <v>0.62785388127853881</v>
      </c>
      <c r="G83">
        <f>Sheet1!F83</f>
        <v>0.35068493150684932</v>
      </c>
      <c r="H83">
        <f>Sheet1!G83</f>
        <v>2.1461187214611873E-2</v>
      </c>
      <c r="I83">
        <f>Sheet1!H83</f>
        <v>0.59666908037653876</v>
      </c>
      <c r="J83">
        <f>Sheet1!I83</f>
        <v>0.36712527154236063</v>
      </c>
      <c r="K83">
        <f>Sheet1!J83</f>
        <v>3.6205648081100654E-2</v>
      </c>
      <c r="L83">
        <f>Sheet1!K83</f>
        <v>0.47761194029850745</v>
      </c>
      <c r="M83">
        <f>Sheet1!L83</f>
        <v>0.46766169154228854</v>
      </c>
      <c r="N83">
        <f>Sheet1!M83</f>
        <v>5.4726368159203981E-2</v>
      </c>
      <c r="P83" s="9">
        <f t="shared" si="127"/>
        <v>1</v>
      </c>
      <c r="Q83" s="9">
        <f t="shared" si="128"/>
        <v>1</v>
      </c>
      <c r="R83" s="9">
        <f t="shared" si="129"/>
        <v>0.99999999999999989</v>
      </c>
      <c r="S83" s="9">
        <f t="shared" si="130"/>
        <v>1</v>
      </c>
      <c r="T83" s="9">
        <f t="shared" si="131"/>
        <v>1</v>
      </c>
      <c r="U83" s="9">
        <f t="shared" si="132"/>
        <v>1</v>
      </c>
    </row>
  </sheetData>
  <printOptions gridLines="1"/>
  <pageMargins left="0.45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Diehr</dc:creator>
  <cp:lastModifiedBy>Paula Diehr</cp:lastModifiedBy>
  <cp:lastPrinted>2011-06-15T18:45:36Z</cp:lastPrinted>
  <dcterms:created xsi:type="dcterms:W3CDTF">2011-05-14T20:48:27Z</dcterms:created>
  <dcterms:modified xsi:type="dcterms:W3CDTF">2011-07-06T19:58:22Z</dcterms:modified>
</cp:coreProperties>
</file>