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21915" windowHeight="1204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Sheet1!$W$4:$AF$23</definedName>
    <definedName name="_xlnm.Print_Area" localSheetId="2">Sheet3!$AA$10:$AH$43</definedName>
  </definedNames>
  <calcPr calcId="125725"/>
</workbook>
</file>

<file path=xl/calcChain.xml><?xml version="1.0" encoding="utf-8"?>
<calcChain xmlns="http://schemas.openxmlformats.org/spreadsheetml/2006/main">
  <c r="AH27" i="3"/>
  <c r="AG27"/>
  <c r="AF27"/>
  <c r="AD27"/>
  <c r="AE27"/>
  <c r="AC27"/>
  <c r="AA27"/>
  <c r="AG35"/>
  <c r="AG34"/>
  <c r="AD33"/>
  <c r="AE33"/>
  <c r="AC33"/>
  <c r="AF37"/>
  <c r="AC37"/>
  <c r="AH38"/>
  <c r="AC41"/>
  <c r="AD41"/>
  <c r="AE41"/>
  <c r="AF41"/>
  <c r="AG41"/>
  <c r="AH41"/>
  <c r="AD40"/>
  <c r="AE40"/>
  <c r="AF40"/>
  <c r="AG40"/>
  <c r="AH40"/>
  <c r="AC40"/>
  <c r="AC38"/>
  <c r="AF38" s="1"/>
  <c r="AD38"/>
  <c r="AG38" s="1"/>
  <c r="AC39"/>
  <c r="AF39" s="1"/>
  <c r="AD39"/>
  <c r="AG39" s="1"/>
  <c r="AC34"/>
  <c r="AD34"/>
  <c r="AE34"/>
  <c r="AC35"/>
  <c r="AD35"/>
  <c r="AE35"/>
  <c r="AG13"/>
  <c r="AH13"/>
  <c r="AG14"/>
  <c r="AH14"/>
  <c r="AG15"/>
  <c r="AH15"/>
  <c r="AG16"/>
  <c r="AH16"/>
  <c r="AG17"/>
  <c r="AH17"/>
  <c r="AG18"/>
  <c r="AH18"/>
  <c r="AG19"/>
  <c r="AH19"/>
  <c r="AG20"/>
  <c r="AH20"/>
  <c r="AG21"/>
  <c r="AH21"/>
  <c r="AG22"/>
  <c r="AH22"/>
  <c r="AG23"/>
  <c r="AH23"/>
  <c r="AG24"/>
  <c r="AH24"/>
  <c r="AG25"/>
  <c r="AH25"/>
  <c r="AG26"/>
  <c r="AH26"/>
  <c r="AF13"/>
  <c r="AF14"/>
  <c r="AF15"/>
  <c r="AF16"/>
  <c r="AF17"/>
  <c r="AF18"/>
  <c r="AF19"/>
  <c r="AF20"/>
  <c r="AF21"/>
  <c r="AF22"/>
  <c r="AF23"/>
  <c r="AF24"/>
  <c r="AF25"/>
  <c r="AF26"/>
  <c r="AF12"/>
  <c r="AC11"/>
  <c r="AC12"/>
  <c r="AC13"/>
  <c r="AD13"/>
  <c r="AE13"/>
  <c r="AC14"/>
  <c r="AD14"/>
  <c r="AE14"/>
  <c r="AC15"/>
  <c r="AD15"/>
  <c r="AE15"/>
  <c r="AC16"/>
  <c r="AD16"/>
  <c r="AE16"/>
  <c r="AC17"/>
  <c r="AD17"/>
  <c r="AE17"/>
  <c r="AC18"/>
  <c r="AD18"/>
  <c r="AE18"/>
  <c r="AC19"/>
  <c r="AD19"/>
  <c r="AE19"/>
  <c r="AC20"/>
  <c r="AD20"/>
  <c r="AE20"/>
  <c r="AC21"/>
  <c r="AD21"/>
  <c r="AE21"/>
  <c r="AC22"/>
  <c r="AD22"/>
  <c r="AE22"/>
  <c r="AC23"/>
  <c r="AD23"/>
  <c r="AE23"/>
  <c r="AC24"/>
  <c r="AD24"/>
  <c r="AE24"/>
  <c r="AC25"/>
  <c r="AD25"/>
  <c r="AE25"/>
  <c r="AC26"/>
  <c r="AD26"/>
  <c r="AE26"/>
  <c r="AA11"/>
  <c r="AA15"/>
  <c r="AA16"/>
  <c r="AA17"/>
  <c r="AA18"/>
  <c r="AA19"/>
  <c r="AA20"/>
  <c r="AA21"/>
  <c r="AA22"/>
  <c r="AA23"/>
  <c r="AA24"/>
  <c r="AA25"/>
  <c r="AA26"/>
  <c r="AA31"/>
  <c r="T46"/>
  <c r="T48"/>
  <c r="T49"/>
  <c r="T50"/>
  <c r="T51"/>
  <c r="T52"/>
  <c r="T53"/>
  <c r="T54"/>
  <c r="T55"/>
  <c r="T56"/>
  <c r="T57"/>
  <c r="T58"/>
  <c r="T47"/>
  <c r="O58"/>
  <c r="P58"/>
  <c r="N58"/>
  <c r="N57"/>
  <c r="G58"/>
  <c r="K32"/>
  <c r="L32"/>
  <c r="N32"/>
  <c r="O32"/>
  <c r="P32"/>
  <c r="Q32"/>
  <c r="R32"/>
  <c r="S32"/>
  <c r="J32"/>
  <c r="G27"/>
  <c r="J27"/>
  <c r="K27"/>
  <c r="L27"/>
  <c r="N27"/>
  <c r="O27"/>
  <c r="P27"/>
  <c r="Q27"/>
  <c r="R27"/>
  <c r="S27"/>
  <c r="Q29"/>
  <c r="R29"/>
  <c r="S29"/>
  <c r="O29"/>
  <c r="N29"/>
  <c r="P29"/>
  <c r="K29"/>
  <c r="L29"/>
  <c r="J29"/>
  <c r="G29"/>
  <c r="D35"/>
  <c r="C35"/>
  <c r="B35"/>
  <c r="C65"/>
  <c r="D65"/>
  <c r="B65"/>
  <c r="R14"/>
  <c r="S14"/>
  <c r="R15"/>
  <c r="S15"/>
  <c r="Q15"/>
  <c r="Q14"/>
  <c r="K14"/>
  <c r="L14"/>
  <c r="J14"/>
  <c r="K15"/>
  <c r="L15"/>
  <c r="J15"/>
  <c r="R12"/>
  <c r="R13"/>
  <c r="S13"/>
  <c r="R16"/>
  <c r="S16"/>
  <c r="R17"/>
  <c r="S17"/>
  <c r="R18"/>
  <c r="S18"/>
  <c r="R19"/>
  <c r="S19"/>
  <c r="R20"/>
  <c r="S20"/>
  <c r="R21"/>
  <c r="S21"/>
  <c r="R22"/>
  <c r="S22"/>
  <c r="R23"/>
  <c r="S23"/>
  <c r="R24"/>
  <c r="S24"/>
  <c r="R25"/>
  <c r="S25"/>
  <c r="R26"/>
  <c r="R28"/>
  <c r="S28"/>
  <c r="Q13"/>
  <c r="Q16"/>
  <c r="Q17"/>
  <c r="Q18"/>
  <c r="Q19"/>
  <c r="Q20"/>
  <c r="Q21"/>
  <c r="Q22"/>
  <c r="Q23"/>
  <c r="Q24"/>
  <c r="Q25"/>
  <c r="Q26"/>
  <c r="Q28"/>
  <c r="Q12"/>
  <c r="G57"/>
  <c r="G56"/>
  <c r="G55"/>
  <c r="G54"/>
  <c r="G53"/>
  <c r="G52"/>
  <c r="G51"/>
  <c r="G50"/>
  <c r="G49"/>
  <c r="G48"/>
  <c r="G47"/>
  <c r="G46"/>
  <c r="O57"/>
  <c r="P57"/>
  <c r="S26" s="1"/>
  <c r="O56"/>
  <c r="P56" s="1"/>
  <c r="N56"/>
  <c r="O55"/>
  <c r="N55"/>
  <c r="P55" s="1"/>
  <c r="O54"/>
  <c r="P54" s="1"/>
  <c r="N54"/>
  <c r="O53"/>
  <c r="N53"/>
  <c r="P53" s="1"/>
  <c r="O52"/>
  <c r="P52" s="1"/>
  <c r="N52"/>
  <c r="O51"/>
  <c r="N51"/>
  <c r="P51" s="1"/>
  <c r="O50"/>
  <c r="P50" s="1"/>
  <c r="N50"/>
  <c r="O49"/>
  <c r="N49"/>
  <c r="P49" s="1"/>
  <c r="O48"/>
  <c r="P48" s="1"/>
  <c r="N48"/>
  <c r="O47"/>
  <c r="N47"/>
  <c r="P47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8"/>
  <c r="P28" s="1"/>
  <c r="N16"/>
  <c r="N17"/>
  <c r="N18"/>
  <c r="N19"/>
  <c r="N20"/>
  <c r="N21"/>
  <c r="N22"/>
  <c r="N23"/>
  <c r="N24"/>
  <c r="N25"/>
  <c r="N26"/>
  <c r="N28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8"/>
  <c r="L28"/>
  <c r="J16"/>
  <c r="J17"/>
  <c r="J18"/>
  <c r="J19"/>
  <c r="J20"/>
  <c r="J21"/>
  <c r="J22"/>
  <c r="J23"/>
  <c r="J24"/>
  <c r="J25"/>
  <c r="J26"/>
  <c r="J28"/>
  <c r="K13"/>
  <c r="L13"/>
  <c r="J13"/>
  <c r="G16"/>
  <c r="G17"/>
  <c r="G18"/>
  <c r="G19"/>
  <c r="G20"/>
  <c r="G21"/>
  <c r="G22"/>
  <c r="G23"/>
  <c r="G24"/>
  <c r="G25"/>
  <c r="G26"/>
  <c r="G28"/>
  <c r="AI4" i="1"/>
  <c r="AI5"/>
  <c r="AJ5"/>
  <c r="AL5"/>
  <c r="AO5"/>
  <c r="AI6"/>
  <c r="AJ6"/>
  <c r="AL6"/>
  <c r="AM6"/>
  <c r="AO6"/>
  <c r="AP6"/>
  <c r="AI7"/>
  <c r="AJ7"/>
  <c r="AL7"/>
  <c r="AM7"/>
  <c r="AO7"/>
  <c r="AP7"/>
  <c r="AI8"/>
  <c r="AJ8"/>
  <c r="AL8"/>
  <c r="AM8"/>
  <c r="AO8"/>
  <c r="AP8"/>
  <c r="AI9"/>
  <c r="AJ9"/>
  <c r="AL9"/>
  <c r="AM9"/>
  <c r="AO9"/>
  <c r="AP9"/>
  <c r="AI10"/>
  <c r="AJ10"/>
  <c r="AL10"/>
  <c r="AM10"/>
  <c r="AO10"/>
  <c r="AP10"/>
  <c r="AI11"/>
  <c r="AJ11"/>
  <c r="AL11"/>
  <c r="AM11"/>
  <c r="AO11"/>
  <c r="AP11"/>
  <c r="AI12"/>
  <c r="AJ12"/>
  <c r="AL12"/>
  <c r="AM12"/>
  <c r="AO12"/>
  <c r="AP12"/>
  <c r="AI13"/>
  <c r="AJ13"/>
  <c r="AL13"/>
  <c r="AM13"/>
  <c r="AO13"/>
  <c r="AP13"/>
  <c r="AI14"/>
  <c r="AJ14"/>
  <c r="AL14"/>
  <c r="AM14"/>
  <c r="AO14"/>
  <c r="AP14"/>
  <c r="AI15"/>
  <c r="AJ15"/>
  <c r="AL15"/>
  <c r="AM15"/>
  <c r="AO15"/>
  <c r="AP15"/>
  <c r="AI16"/>
  <c r="AJ16"/>
  <c r="AL16"/>
  <c r="AM16"/>
  <c r="AO16"/>
  <c r="AP16"/>
  <c r="AI17"/>
  <c r="AJ17"/>
  <c r="AL17"/>
  <c r="AM17"/>
  <c r="AO17"/>
  <c r="AP17"/>
  <c r="AI18"/>
  <c r="AJ18"/>
  <c r="AL18"/>
  <c r="AM18"/>
  <c r="AO18"/>
  <c r="AP18"/>
  <c r="AI19"/>
  <c r="AJ19"/>
  <c r="AL19"/>
  <c r="AM19"/>
  <c r="AO19"/>
  <c r="AP19"/>
  <c r="AH7"/>
  <c r="AH8"/>
  <c r="AH9"/>
  <c r="AH10"/>
  <c r="AH11"/>
  <c r="AH12"/>
  <c r="AH13"/>
  <c r="AH14"/>
  <c r="AH15"/>
  <c r="AH16"/>
  <c r="AH17"/>
  <c r="AH18"/>
  <c r="AH19"/>
  <c r="AH23"/>
  <c r="X7"/>
  <c r="Y7"/>
  <c r="Z7"/>
  <c r="AA7"/>
  <c r="AB7"/>
  <c r="AC7"/>
  <c r="AD7"/>
  <c r="AE7"/>
  <c r="AF7"/>
  <c r="X8"/>
  <c r="Y8"/>
  <c r="Z8"/>
  <c r="AA8"/>
  <c r="AB8"/>
  <c r="AC8"/>
  <c r="AD8"/>
  <c r="AE8"/>
  <c r="AF8"/>
  <c r="X9"/>
  <c r="Y9"/>
  <c r="Z9"/>
  <c r="AA9"/>
  <c r="AB9"/>
  <c r="AC9"/>
  <c r="AD9"/>
  <c r="AE9"/>
  <c r="AF9"/>
  <c r="X10"/>
  <c r="Y10"/>
  <c r="Z10"/>
  <c r="AA10"/>
  <c r="AB10"/>
  <c r="AC10"/>
  <c r="AD10"/>
  <c r="AE10"/>
  <c r="AF10"/>
  <c r="X11"/>
  <c r="Y11"/>
  <c r="Z11"/>
  <c r="AA11"/>
  <c r="AB11"/>
  <c r="AC11"/>
  <c r="AD11"/>
  <c r="AE11"/>
  <c r="AF11"/>
  <c r="X12"/>
  <c r="Y12"/>
  <c r="Z12"/>
  <c r="AA12"/>
  <c r="AB12"/>
  <c r="AC12"/>
  <c r="AD12"/>
  <c r="AE12"/>
  <c r="AF12"/>
  <c r="X13"/>
  <c r="Y13"/>
  <c r="Z13"/>
  <c r="AA13"/>
  <c r="AB13"/>
  <c r="AC13"/>
  <c r="AD13"/>
  <c r="AE13"/>
  <c r="AF13"/>
  <c r="X14"/>
  <c r="Y14"/>
  <c r="Z14"/>
  <c r="AA14"/>
  <c r="AB14"/>
  <c r="AC14"/>
  <c r="AD14"/>
  <c r="AE14"/>
  <c r="AF14"/>
  <c r="X15"/>
  <c r="Y15"/>
  <c r="Z15"/>
  <c r="AA15"/>
  <c r="AB15"/>
  <c r="AC15"/>
  <c r="AD15"/>
  <c r="AE15"/>
  <c r="AF15"/>
  <c r="X16"/>
  <c r="Y16"/>
  <c r="Z16"/>
  <c r="AA16"/>
  <c r="AB16"/>
  <c r="AC16"/>
  <c r="AD16"/>
  <c r="AE16"/>
  <c r="AF16"/>
  <c r="X17"/>
  <c r="Y17"/>
  <c r="Z17"/>
  <c r="AA17"/>
  <c r="AB17"/>
  <c r="AC17"/>
  <c r="AD17"/>
  <c r="AE17"/>
  <c r="AF17"/>
  <c r="X18"/>
  <c r="Y18"/>
  <c r="Z18"/>
  <c r="AA18"/>
  <c r="AB18"/>
  <c r="AC18"/>
  <c r="AD18"/>
  <c r="AE18"/>
  <c r="AF18"/>
  <c r="X19"/>
  <c r="Y19"/>
  <c r="Z19"/>
  <c r="AA19"/>
  <c r="AB19"/>
  <c r="AC19"/>
  <c r="AD19"/>
  <c r="AE19"/>
  <c r="AF19"/>
  <c r="X20"/>
  <c r="Y20"/>
  <c r="Z20"/>
  <c r="AA20"/>
  <c r="AB20"/>
  <c r="AC20"/>
  <c r="AD20"/>
  <c r="AE20"/>
  <c r="AF20"/>
  <c r="X21"/>
  <c r="Y21"/>
  <c r="Z21"/>
  <c r="AA21"/>
  <c r="AB21"/>
  <c r="AC21"/>
  <c r="AD21"/>
  <c r="AE21"/>
  <c r="AF21"/>
  <c r="W23"/>
  <c r="W21"/>
  <c r="W20"/>
  <c r="W19"/>
  <c r="W18"/>
  <c r="W17"/>
  <c r="W16"/>
  <c r="W15"/>
  <c r="W14"/>
  <c r="W13"/>
  <c r="W12"/>
  <c r="W11"/>
  <c r="W10"/>
  <c r="W9"/>
  <c r="W8"/>
  <c r="X4"/>
  <c r="X5"/>
  <c r="AA5"/>
  <c r="AD5"/>
  <c r="X6"/>
  <c r="Y6"/>
  <c r="Z6"/>
  <c r="AA6"/>
  <c r="AB6"/>
  <c r="AC6"/>
  <c r="AD6"/>
  <c r="AE6"/>
  <c r="AF6"/>
  <c r="W7"/>
  <c r="S5"/>
  <c r="P5"/>
  <c r="M5"/>
  <c r="R6"/>
  <c r="L10"/>
  <c r="L13"/>
  <c r="L16"/>
  <c r="L19"/>
  <c r="L22"/>
  <c r="L25"/>
  <c r="L28"/>
  <c r="L31"/>
  <c r="L34"/>
  <c r="L37"/>
  <c r="L40"/>
  <c r="L43"/>
  <c r="L46"/>
  <c r="L49"/>
  <c r="L7"/>
  <c r="U49"/>
  <c r="T49"/>
  <c r="S49"/>
  <c r="R49"/>
  <c r="Q49"/>
  <c r="P49"/>
  <c r="O49"/>
  <c r="N49"/>
  <c r="M49"/>
  <c r="U46"/>
  <c r="T46"/>
  <c r="S46"/>
  <c r="R46"/>
  <c r="Q46"/>
  <c r="P46"/>
  <c r="O46"/>
  <c r="N46"/>
  <c r="M46"/>
  <c r="U43"/>
  <c r="T43"/>
  <c r="S43"/>
  <c r="R43"/>
  <c r="Q43"/>
  <c r="P43"/>
  <c r="O43"/>
  <c r="N43"/>
  <c r="M43"/>
  <c r="U40"/>
  <c r="T40"/>
  <c r="S40"/>
  <c r="R40"/>
  <c r="Q40"/>
  <c r="P40"/>
  <c r="O40"/>
  <c r="N40"/>
  <c r="M40"/>
  <c r="U37"/>
  <c r="T37"/>
  <c r="S37"/>
  <c r="R37"/>
  <c r="Q37"/>
  <c r="P37"/>
  <c r="O37"/>
  <c r="N37"/>
  <c r="M37"/>
  <c r="U34"/>
  <c r="T34"/>
  <c r="S34"/>
  <c r="R34"/>
  <c r="Q34"/>
  <c r="P34"/>
  <c r="O34"/>
  <c r="N34"/>
  <c r="M34"/>
  <c r="U31"/>
  <c r="T31"/>
  <c r="S31"/>
  <c r="R31"/>
  <c r="Q31"/>
  <c r="P31"/>
  <c r="O31"/>
  <c r="N31"/>
  <c r="M31"/>
  <c r="U28"/>
  <c r="T28"/>
  <c r="S28"/>
  <c r="R28"/>
  <c r="Q28"/>
  <c r="P28"/>
  <c r="O28"/>
  <c r="N28"/>
  <c r="M28"/>
  <c r="U25"/>
  <c r="T25"/>
  <c r="S25"/>
  <c r="R25"/>
  <c r="Q25"/>
  <c r="P25"/>
  <c r="O25"/>
  <c r="N25"/>
  <c r="M25"/>
  <c r="U22"/>
  <c r="T22"/>
  <c r="S22"/>
  <c r="R22"/>
  <c r="Q22"/>
  <c r="P22"/>
  <c r="O22"/>
  <c r="N22"/>
  <c r="M22"/>
  <c r="U19"/>
  <c r="T19"/>
  <c r="S19"/>
  <c r="R19"/>
  <c r="Q19"/>
  <c r="P19"/>
  <c r="O19"/>
  <c r="N19"/>
  <c r="M19"/>
  <c r="U16"/>
  <c r="T16"/>
  <c r="S16"/>
  <c r="R16"/>
  <c r="Q16"/>
  <c r="P16"/>
  <c r="O16"/>
  <c r="N16"/>
  <c r="M16"/>
  <c r="U13"/>
  <c r="T13"/>
  <c r="S13"/>
  <c r="R13"/>
  <c r="Q13"/>
  <c r="P13"/>
  <c r="O13"/>
  <c r="N13"/>
  <c r="M13"/>
  <c r="U10"/>
  <c r="T10"/>
  <c r="S10"/>
  <c r="R10"/>
  <c r="Q10"/>
  <c r="P10"/>
  <c r="O10"/>
  <c r="N10"/>
  <c r="M10"/>
  <c r="U7"/>
  <c r="T7"/>
  <c r="S7"/>
  <c r="R7"/>
  <c r="Q7"/>
  <c r="P7"/>
  <c r="O7"/>
  <c r="N7"/>
  <c r="M7"/>
</calcChain>
</file>

<file path=xl/sharedStrings.xml><?xml version="1.0" encoding="utf-8"?>
<sst xmlns="http://schemas.openxmlformats.org/spreadsheetml/2006/main" count="313" uniqueCount="100">
  <si>
    <t>Tests for Table 1, Prevalence.</t>
  </si>
  <si>
    <t>from 7_recup_regres_03.sps.</t>
  </si>
  <si>
    <t>AGE 64-74</t>
  </si>
  <si>
    <t>CORRELATIONS WITH AGE (PASTE LINE 5)</t>
  </si>
  <si>
    <t>Correlations</t>
  </si>
  <si>
    <t xml:space="preserve"> </t>
  </si>
  <si>
    <t>Sex</t>
  </si>
  <si>
    <t>HP_bef</t>
  </si>
  <si>
    <t>Pearson Correlation</t>
  </si>
  <si>
    <t>Sig. (2-tailed)</t>
  </si>
  <si>
    <t>N</t>
  </si>
  <si>
    <t>BD_bef</t>
  </si>
  <si>
    <t>SPL_bef</t>
  </si>
  <si>
    <t>DP_bef</t>
  </si>
  <si>
    <t>XD_bef</t>
  </si>
  <si>
    <t>FLW_bef</t>
  </si>
  <si>
    <t>XS-Bef</t>
  </si>
  <si>
    <t>VG_bef</t>
  </si>
  <si>
    <t>TW_bef</t>
  </si>
  <si>
    <t>YD_bef</t>
  </si>
  <si>
    <t>CG-bef</t>
  </si>
  <si>
    <t>FH_BEF</t>
  </si>
  <si>
    <t>BK_BEF</t>
  </si>
  <si>
    <t>CP_BEF</t>
  </si>
  <si>
    <t>LV_BEF</t>
  </si>
  <si>
    <t>AGE 75-84</t>
  </si>
  <si>
    <t>AGE 85-94</t>
  </si>
  <si>
    <t>CORR</t>
  </si>
  <si>
    <t>P</t>
  </si>
  <si>
    <t>CORRELATIONS OF SEX WITH PREVALENCE (+ MEANS MEN HIGHER)</t>
  </si>
  <si>
    <t>TABLE1_TESTS_1.XLS</t>
  </si>
  <si>
    <t>sig from</t>
  </si>
  <si>
    <t>stata</t>
  </si>
  <si>
    <t>ns</t>
  </si>
  <si>
    <t>from 5_tables_graphs_paper_06.sps</t>
  </si>
  <si>
    <t>TABLE 1 MEANS FROM BIG FILE_x000D_prevalence, yrs 1990-1998 only</t>
  </si>
  <si>
    <t>Female</t>
  </si>
  <si>
    <t>65-74</t>
  </si>
  <si>
    <t>75-84</t>
  </si>
  <si>
    <t>85-94</t>
  </si>
  <si>
    <t>Mean Age</t>
  </si>
  <si>
    <t>HP: No hospital days</t>
  </si>
  <si>
    <t>BD: No bed days</t>
  </si>
  <si>
    <t>SPL: Satisfied with Purpose of Life</t>
  </si>
  <si>
    <t>DP: Not depressed</t>
  </si>
  <si>
    <t>ADL: No ADL difficulties</t>
  </si>
  <si>
    <t>FLW: Feel life is worthwhile</t>
  </si>
  <si>
    <t>XS: Good extremity strength</t>
  </si>
  <si>
    <t>VG: Exc/ Very Good/ Good health</t>
  </si>
  <si>
    <t>TW: Walk 10 feet &lt; 10 seconds</t>
  </si>
  <si>
    <t>YD: No IADL difficulties</t>
  </si>
  <si>
    <t>CG: 3MSE &gt; 90</t>
  </si>
  <si>
    <t>FH: Flu shot last year</t>
  </si>
  <si>
    <t>BK: Walked 4+ blocks per day</t>
  </si>
  <si>
    <t>CP: Above Median Social Support *</t>
  </si>
  <si>
    <t>LV:  Fewer than 2 Life Events *</t>
  </si>
  <si>
    <t>* much smaller sample size_x000D_tables_graphs_paper_05.sps 4-23-2011</t>
  </si>
  <si>
    <t>Male</t>
  </si>
  <si>
    <t>Female minus male</t>
  </si>
  <si>
    <t>70-80</t>
  </si>
  <si>
    <t>80-90</t>
  </si>
  <si>
    <t>a</t>
  </si>
  <si>
    <t>b</t>
  </si>
  <si>
    <t>b-a</t>
  </si>
  <si>
    <t>female</t>
  </si>
  <si>
    <t>male</t>
  </si>
  <si>
    <t>mean age</t>
  </si>
  <si>
    <t>ignore col labels</t>
  </si>
  <si>
    <t>100-pain</t>
  </si>
  <si>
    <t>no pain</t>
  </si>
  <si>
    <t>from stephen thielke</t>
  </si>
  <si>
    <t>stephen</t>
  </si>
  <si>
    <t>Appendix table 1</t>
  </si>
  <si>
    <t>plus</t>
  </si>
  <si>
    <t>minus</t>
  </si>
  <si>
    <t>*tables_graphs_paper_05.sps 4-23-2011</t>
  </si>
  <si>
    <t>PLUS</t>
  </si>
  <si>
    <t>MINUS</t>
  </si>
  <si>
    <t>F&gt;M</t>
  </si>
  <si>
    <t>F&lt;M</t>
  </si>
  <si>
    <t>GENDER DIFFERENCE</t>
  </si>
  <si>
    <t>AGE DIFFERENCE</t>
  </si>
  <si>
    <t>Compare</t>
  </si>
  <si>
    <t>Table 1, Prevalence</t>
  </si>
  <si>
    <t>SUMMARY ACROSS HEALTH VARIABLES</t>
  </si>
  <si>
    <t>TABLE1_REPLACEMENT_CANT_..._05.XLSX</t>
  </si>
  <si>
    <t>sum</t>
  </si>
  <si>
    <t>Bolded cells  significant by the sign test (p&lt;.01).</t>
  </si>
  <si>
    <t>Critical vals. are 11/12, 19/24, 27/36, 48/72, 34/48</t>
  </si>
  <si>
    <r>
      <rPr>
        <b/>
        <sz val="11"/>
        <color theme="1"/>
        <rFont val="Calibri"/>
        <family val="2"/>
        <scheme val="minor"/>
      </rPr>
      <t>Bolded</t>
    </r>
    <r>
      <rPr>
        <sz val="11"/>
        <color theme="1"/>
        <rFont val="Calibri"/>
        <family val="2"/>
        <scheme val="minor"/>
      </rPr>
      <t xml:space="preserve"> entries favor women.</t>
    </r>
  </si>
  <si>
    <t>HOSP: No hospital days</t>
  </si>
  <si>
    <t>BED: No bed days</t>
  </si>
  <si>
    <t>DEP: Not depressed</t>
  </si>
  <si>
    <t>EXSTR: Good extremity strength</t>
  </si>
  <si>
    <t>EVGG: Exc/ Very Good/ Good health</t>
  </si>
  <si>
    <t>TWLK: Walk 10 feet &lt; 10 seconds</t>
  </si>
  <si>
    <t>IADL: No IADL difficulties</t>
  </si>
  <si>
    <t>COG: 3MSE &gt; 90</t>
  </si>
  <si>
    <t>BLK: Walked 4+ blocks per day</t>
  </si>
  <si>
    <t>FROM TAQBLE1_REPLACEMENT_CANT_FIND…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</si>
</sst>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0" fillId="0" borderId="0" xfId="0" applyNumberFormat="1"/>
    <xf numFmtId="0" fontId="0" fillId="0" borderId="0" xfId="0" applyFont="1"/>
    <xf numFmtId="0" fontId="0" fillId="2" borderId="0" xfId="0" applyFill="1"/>
    <xf numFmtId="2" fontId="1" fillId="2" borderId="0" xfId="0" applyNumberFormat="1" applyFont="1" applyFill="1"/>
    <xf numFmtId="2" fontId="0" fillId="2" borderId="0" xfId="0" applyNumberFormat="1" applyFill="1"/>
    <xf numFmtId="0" fontId="1" fillId="2" borderId="0" xfId="0" applyFont="1" applyFill="1"/>
    <xf numFmtId="0" fontId="0" fillId="2" borderId="0" xfId="0" applyFont="1" applyFill="1"/>
    <xf numFmtId="165" fontId="0" fillId="0" borderId="0" xfId="0" applyNumberForma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opLeftCell="A25" workbookViewId="0"/>
  </sheetViews>
  <sheetFormatPr defaultRowHeight="15"/>
  <cols>
    <col min="13" max="14" width="6.7109375" customWidth="1"/>
    <col min="15" max="15" width="8.7109375" customWidth="1"/>
    <col min="16" max="17" width="6.7109375" customWidth="1"/>
    <col min="18" max="18" width="8.7109375" customWidth="1"/>
    <col min="19" max="20" width="6.7109375" customWidth="1"/>
    <col min="21" max="21" width="8.7109375" customWidth="1"/>
    <col min="24" max="32" width="7.7109375" customWidth="1"/>
  </cols>
  <sheetData>
    <row r="1" spans="1:43">
      <c r="A1" s="1" t="s">
        <v>0</v>
      </c>
      <c r="B1" s="1"/>
      <c r="C1" s="1"/>
      <c r="D1" s="1" t="s">
        <v>1</v>
      </c>
      <c r="E1" s="1"/>
      <c r="F1" s="1"/>
      <c r="G1" s="1"/>
      <c r="H1" s="1"/>
      <c r="I1" s="1"/>
      <c r="J1" s="1"/>
      <c r="K1" s="1"/>
    </row>
    <row r="2" spans="1:4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43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43">
      <c r="A4" s="1" t="s">
        <v>2</v>
      </c>
      <c r="B4" s="1"/>
      <c r="C4" s="1"/>
      <c r="D4" s="1"/>
      <c r="E4" s="1" t="s">
        <v>25</v>
      </c>
      <c r="F4" s="1"/>
      <c r="G4" s="1"/>
      <c r="H4" s="1"/>
      <c r="I4" s="1" t="s">
        <v>26</v>
      </c>
      <c r="J4" s="1"/>
      <c r="K4" s="1"/>
      <c r="L4" s="1"/>
      <c r="M4" s="1" t="s">
        <v>29</v>
      </c>
      <c r="O4" s="1"/>
      <c r="P4" s="1"/>
      <c r="Q4" s="1"/>
      <c r="R4" s="1"/>
      <c r="S4" s="1"/>
      <c r="T4" s="1"/>
      <c r="U4" s="1"/>
      <c r="X4" t="str">
        <f t="shared" ref="X4:AF7" si="0">M4</f>
        <v>CORRELATIONS OF SEX WITH PREVALENCE (+ MEANS MEN HIGHER)</v>
      </c>
      <c r="AI4" t="str">
        <f t="shared" ref="AI4:AP19" si="1">X4</f>
        <v>CORRELATIONS OF SEX WITH PREVALENCE (+ MEANS MEN HIGHER)</v>
      </c>
    </row>
    <row r="5" spans="1:43">
      <c r="A5" s="1" t="s">
        <v>4</v>
      </c>
      <c r="B5" s="1"/>
      <c r="C5" s="1"/>
      <c r="D5" s="1"/>
      <c r="E5" s="1" t="s">
        <v>4</v>
      </c>
      <c r="F5" s="1"/>
      <c r="G5" s="1"/>
      <c r="H5" s="1"/>
      <c r="I5" s="1" t="s">
        <v>4</v>
      </c>
      <c r="J5" s="1"/>
      <c r="K5" s="1"/>
      <c r="L5" s="1"/>
      <c r="M5" s="1" t="str">
        <f>A4</f>
        <v>AGE 64-74</v>
      </c>
      <c r="N5" s="1"/>
      <c r="O5" s="1"/>
      <c r="P5" s="1" t="str">
        <f>E4</f>
        <v>AGE 75-84</v>
      </c>
      <c r="Q5" s="1"/>
      <c r="R5" s="1"/>
      <c r="S5" s="1" t="str">
        <f>I4</f>
        <v>AGE 85-94</v>
      </c>
      <c r="T5" s="1"/>
      <c r="U5" s="1"/>
      <c r="X5" t="str">
        <f t="shared" si="0"/>
        <v>AGE 64-74</v>
      </c>
      <c r="Y5" t="s">
        <v>5</v>
      </c>
      <c r="AA5" t="str">
        <f t="shared" si="0"/>
        <v>AGE 75-84</v>
      </c>
      <c r="AD5" t="str">
        <f t="shared" si="0"/>
        <v>AGE 85-94</v>
      </c>
      <c r="AI5" t="str">
        <f t="shared" si="1"/>
        <v>AGE 64-74</v>
      </c>
      <c r="AJ5" s="1" t="str">
        <f t="shared" si="1"/>
        <v xml:space="preserve"> </v>
      </c>
      <c r="AK5" s="1" t="s">
        <v>31</v>
      </c>
      <c r="AL5" s="1" t="str">
        <f t="shared" si="1"/>
        <v>AGE 75-84</v>
      </c>
      <c r="AM5" s="1"/>
      <c r="AN5" s="1" t="s">
        <v>31</v>
      </c>
      <c r="AO5" s="1" t="str">
        <f t="shared" si="1"/>
        <v>AGE 85-94</v>
      </c>
      <c r="AP5" s="1"/>
      <c r="AQ5" s="1" t="s">
        <v>31</v>
      </c>
    </row>
    <row r="6" spans="1:43">
      <c r="A6" s="1" t="s">
        <v>5</v>
      </c>
      <c r="B6" s="1" t="s">
        <v>5</v>
      </c>
      <c r="C6" s="1" t="s">
        <v>6</v>
      </c>
      <c r="D6" s="1"/>
      <c r="E6" s="1" t="s">
        <v>5</v>
      </c>
      <c r="F6" s="1" t="s">
        <v>5</v>
      </c>
      <c r="G6" s="1" t="s">
        <v>6</v>
      </c>
      <c r="H6" s="1"/>
      <c r="I6" s="1" t="s">
        <v>5</v>
      </c>
      <c r="J6" s="1" t="s">
        <v>5</v>
      </c>
      <c r="K6" s="1" t="s">
        <v>6</v>
      </c>
      <c r="L6" s="1"/>
      <c r="M6" s="2" t="s">
        <v>27</v>
      </c>
      <c r="N6" s="2" t="s">
        <v>28</v>
      </c>
      <c r="O6" s="2" t="s">
        <v>10</v>
      </c>
      <c r="P6" s="2" t="s">
        <v>27</v>
      </c>
      <c r="Q6" s="2" t="s">
        <v>28</v>
      </c>
      <c r="R6" s="2" t="str">
        <f>F9</f>
        <v>N</v>
      </c>
      <c r="S6" s="2" t="s">
        <v>27</v>
      </c>
      <c r="T6" s="2" t="s">
        <v>28</v>
      </c>
      <c r="U6" s="2" t="s">
        <v>10</v>
      </c>
      <c r="X6" t="str">
        <f t="shared" si="0"/>
        <v>CORR</v>
      </c>
      <c r="Y6" t="str">
        <f t="shared" si="0"/>
        <v>P</v>
      </c>
      <c r="Z6" t="str">
        <f t="shared" si="0"/>
        <v>N</v>
      </c>
      <c r="AA6" t="str">
        <f t="shared" si="0"/>
        <v>CORR</v>
      </c>
      <c r="AB6" t="str">
        <f t="shared" si="0"/>
        <v>P</v>
      </c>
      <c r="AC6" t="str">
        <f t="shared" si="0"/>
        <v>N</v>
      </c>
      <c r="AD6" t="str">
        <f t="shared" si="0"/>
        <v>CORR</v>
      </c>
      <c r="AE6" t="str">
        <f t="shared" si="0"/>
        <v>P</v>
      </c>
      <c r="AF6" t="str">
        <f t="shared" si="0"/>
        <v>N</v>
      </c>
      <c r="AI6" t="str">
        <f t="shared" si="1"/>
        <v>CORR</v>
      </c>
      <c r="AJ6" s="1" t="str">
        <f t="shared" si="1"/>
        <v>P</v>
      </c>
      <c r="AK6" s="1" t="s">
        <v>32</v>
      </c>
      <c r="AL6" s="1" t="str">
        <f t="shared" si="1"/>
        <v>CORR</v>
      </c>
      <c r="AM6" s="1" t="str">
        <f t="shared" si="1"/>
        <v>P</v>
      </c>
      <c r="AN6" s="1" t="s">
        <v>32</v>
      </c>
      <c r="AO6" s="1" t="str">
        <f t="shared" si="1"/>
        <v>CORR</v>
      </c>
      <c r="AP6" s="1" t="str">
        <f t="shared" si="1"/>
        <v>P</v>
      </c>
      <c r="AQ6" s="1" t="s">
        <v>32</v>
      </c>
    </row>
    <row r="7" spans="1:43">
      <c r="A7" t="s">
        <v>7</v>
      </c>
      <c r="B7" t="s">
        <v>8</v>
      </c>
      <c r="C7">
        <v>-5.3060115556244326E-2</v>
      </c>
      <c r="E7" t="s">
        <v>7</v>
      </c>
      <c r="F7" t="s">
        <v>8</v>
      </c>
      <c r="G7">
        <v>-3.1122281927180633E-2</v>
      </c>
      <c r="I7" t="s">
        <v>7</v>
      </c>
      <c r="J7" t="s">
        <v>8</v>
      </c>
      <c r="K7">
        <v>-4.3508600567559556E-2</v>
      </c>
      <c r="L7" s="1" t="str">
        <f>E7</f>
        <v>HP_bef</v>
      </c>
      <c r="M7" s="3">
        <f>C7</f>
        <v>-5.3060115556244326E-2</v>
      </c>
      <c r="N7" s="3">
        <f>C8</f>
        <v>5.46571115669289E-14</v>
      </c>
      <c r="O7" s="4">
        <f>C9</f>
        <v>20062</v>
      </c>
      <c r="P7" s="3">
        <f>G7</f>
        <v>-3.1122281927180633E-2</v>
      </c>
      <c r="Q7" s="3">
        <f>G8</f>
        <v>5.5464162952954081E-6</v>
      </c>
      <c r="R7" s="4">
        <f>G9</f>
        <v>21300</v>
      </c>
      <c r="S7" s="3">
        <f>K7</f>
        <v>-4.3508600567559556E-2</v>
      </c>
      <c r="T7" s="3">
        <f>K8</f>
        <v>6.3391671364936182E-3</v>
      </c>
      <c r="U7" s="4">
        <f>K9</f>
        <v>3935</v>
      </c>
      <c r="W7" t="str">
        <f t="shared" ref="W7" si="2">L7</f>
        <v>HP_bef</v>
      </c>
      <c r="X7" s="3">
        <f t="shared" si="0"/>
        <v>-5.3060115556244326E-2</v>
      </c>
      <c r="Y7" s="3">
        <f t="shared" si="0"/>
        <v>5.46571115669289E-14</v>
      </c>
      <c r="Z7">
        <f t="shared" si="0"/>
        <v>20062</v>
      </c>
      <c r="AA7" s="3">
        <f t="shared" si="0"/>
        <v>-3.1122281927180633E-2</v>
      </c>
      <c r="AB7" s="3">
        <f t="shared" si="0"/>
        <v>5.5464162952954081E-6</v>
      </c>
      <c r="AC7">
        <f t="shared" si="0"/>
        <v>21300</v>
      </c>
      <c r="AD7" s="3">
        <f t="shared" si="0"/>
        <v>-4.3508600567559556E-2</v>
      </c>
      <c r="AE7" s="3">
        <f t="shared" si="0"/>
        <v>6.3391671364936182E-3</v>
      </c>
      <c r="AF7">
        <f t="shared" si="0"/>
        <v>3935</v>
      </c>
      <c r="AH7" t="str">
        <f t="shared" ref="AH7:AH23" si="3">W7</f>
        <v>HP_bef</v>
      </c>
      <c r="AI7" s="1">
        <f t="shared" si="1"/>
        <v>-5.3060115556244326E-2</v>
      </c>
      <c r="AJ7">
        <f t="shared" si="1"/>
        <v>5.46571115669289E-14</v>
      </c>
      <c r="AK7" s="5"/>
      <c r="AL7" s="1">
        <f t="shared" si="1"/>
        <v>-3.1122281927180633E-2</v>
      </c>
      <c r="AM7">
        <f t="shared" si="1"/>
        <v>5.5464162952954081E-6</v>
      </c>
      <c r="AN7" s="5"/>
      <c r="AO7" s="1">
        <f t="shared" si="1"/>
        <v>-4.3508600567559556E-2</v>
      </c>
      <c r="AP7">
        <f t="shared" si="1"/>
        <v>6.3391671364936182E-3</v>
      </c>
      <c r="AQ7" s="5"/>
    </row>
    <row r="8" spans="1:43">
      <c r="B8" t="s">
        <v>9</v>
      </c>
      <c r="C8">
        <v>5.46571115669289E-14</v>
      </c>
      <c r="F8" t="s">
        <v>9</v>
      </c>
      <c r="G8">
        <v>5.5464162952954081E-6</v>
      </c>
      <c r="J8" t="s">
        <v>9</v>
      </c>
      <c r="K8">
        <v>6.3391671364936182E-3</v>
      </c>
      <c r="L8" s="1"/>
      <c r="M8" s="3"/>
      <c r="N8" s="3"/>
      <c r="O8" s="4"/>
      <c r="P8" s="3"/>
      <c r="Q8" s="3"/>
      <c r="R8" s="4"/>
      <c r="S8" s="3"/>
      <c r="T8" s="3"/>
      <c r="U8" s="4"/>
      <c r="W8" t="str">
        <f>L10</f>
        <v>BD_bef</v>
      </c>
      <c r="X8" s="3">
        <f t="shared" ref="X8:AF8" si="4">M10</f>
        <v>3.5992621795434152E-2</v>
      </c>
      <c r="Y8" s="3">
        <f t="shared" si="4"/>
        <v>3.4083359121245065E-7</v>
      </c>
      <c r="Z8">
        <f t="shared" si="4"/>
        <v>20062</v>
      </c>
      <c r="AA8" s="3">
        <f t="shared" si="4"/>
        <v>4.5038588388366371E-2</v>
      </c>
      <c r="AB8" s="3">
        <f t="shared" si="4"/>
        <v>4.8289368729456072E-11</v>
      </c>
      <c r="AC8">
        <f t="shared" si="4"/>
        <v>21300</v>
      </c>
      <c r="AD8" s="3">
        <f t="shared" si="4"/>
        <v>3.3416033567729209E-2</v>
      </c>
      <c r="AE8" s="3">
        <f t="shared" si="4"/>
        <v>3.6073935857436928E-2</v>
      </c>
      <c r="AF8">
        <f t="shared" si="4"/>
        <v>3935</v>
      </c>
      <c r="AH8" t="str">
        <f t="shared" si="3"/>
        <v>BD_bef</v>
      </c>
      <c r="AI8">
        <f t="shared" si="1"/>
        <v>3.5992621795434152E-2</v>
      </c>
      <c r="AJ8">
        <f t="shared" si="1"/>
        <v>3.4083359121245065E-7</v>
      </c>
      <c r="AK8" s="5"/>
      <c r="AL8">
        <f t="shared" si="1"/>
        <v>4.5038588388366371E-2</v>
      </c>
      <c r="AM8">
        <f t="shared" si="1"/>
        <v>4.8289368729456072E-11</v>
      </c>
      <c r="AN8" s="5"/>
      <c r="AO8">
        <f t="shared" si="1"/>
        <v>3.3416033567729209E-2</v>
      </c>
      <c r="AP8">
        <f t="shared" si="1"/>
        <v>3.6073935857436928E-2</v>
      </c>
      <c r="AQ8" s="5"/>
    </row>
    <row r="9" spans="1:43">
      <c r="B9" t="s">
        <v>10</v>
      </c>
      <c r="C9">
        <v>20062</v>
      </c>
      <c r="F9" t="s">
        <v>10</v>
      </c>
      <c r="G9">
        <v>21300</v>
      </c>
      <c r="J9" t="s">
        <v>10</v>
      </c>
      <c r="K9">
        <v>3935</v>
      </c>
      <c r="L9" s="1"/>
      <c r="M9" s="3"/>
      <c r="N9" s="3"/>
      <c r="O9" s="4"/>
      <c r="P9" s="3"/>
      <c r="Q9" s="3"/>
      <c r="R9" s="4"/>
      <c r="S9" s="3"/>
      <c r="T9" s="3"/>
      <c r="U9" s="4"/>
      <c r="W9" t="str">
        <f>L13</f>
        <v>SPL_bef</v>
      </c>
      <c r="X9" s="3">
        <f t="shared" ref="X9:AF9" si="5">M13</f>
        <v>5.8647926749529976E-2</v>
      </c>
      <c r="Y9" s="3">
        <f t="shared" si="5"/>
        <v>9.2878038239528047E-17</v>
      </c>
      <c r="Z9">
        <f t="shared" si="5"/>
        <v>20062</v>
      </c>
      <c r="AA9" s="3">
        <f t="shared" si="5"/>
        <v>5.8318528525906528E-2</v>
      </c>
      <c r="AB9" s="3">
        <f t="shared" si="5"/>
        <v>1.6224907140716101E-17</v>
      </c>
      <c r="AC9">
        <f t="shared" si="5"/>
        <v>21300</v>
      </c>
      <c r="AD9" s="3">
        <f t="shared" si="5"/>
        <v>7.9387640809213511E-2</v>
      </c>
      <c r="AE9" s="3">
        <f t="shared" si="5"/>
        <v>6.1565011439300029E-7</v>
      </c>
      <c r="AF9">
        <f t="shared" si="5"/>
        <v>3935</v>
      </c>
      <c r="AH9" t="str">
        <f t="shared" si="3"/>
        <v>SPL_bef</v>
      </c>
      <c r="AI9">
        <f t="shared" si="1"/>
        <v>5.8647926749529976E-2</v>
      </c>
      <c r="AJ9">
        <f t="shared" si="1"/>
        <v>9.2878038239528047E-17</v>
      </c>
      <c r="AK9" s="6" t="s">
        <v>33</v>
      </c>
      <c r="AL9">
        <f t="shared" si="1"/>
        <v>5.8318528525906528E-2</v>
      </c>
      <c r="AM9">
        <f t="shared" si="1"/>
        <v>1.6224907140716101E-17</v>
      </c>
      <c r="AN9" s="5"/>
      <c r="AO9">
        <f t="shared" si="1"/>
        <v>7.9387640809213511E-2</v>
      </c>
      <c r="AP9">
        <f t="shared" si="1"/>
        <v>6.1565011439300029E-7</v>
      </c>
      <c r="AQ9" s="5"/>
    </row>
    <row r="10" spans="1:43">
      <c r="A10" t="s">
        <v>11</v>
      </c>
      <c r="B10" t="s">
        <v>8</v>
      </c>
      <c r="C10">
        <v>3.5992621795434152E-2</v>
      </c>
      <c r="E10" t="s">
        <v>11</v>
      </c>
      <c r="F10" t="s">
        <v>8</v>
      </c>
      <c r="G10">
        <v>4.5038588388366371E-2</v>
      </c>
      <c r="I10" t="s">
        <v>11</v>
      </c>
      <c r="J10" t="s">
        <v>8</v>
      </c>
      <c r="K10">
        <v>3.3416033567729209E-2</v>
      </c>
      <c r="L10" s="1" t="str">
        <f t="shared" ref="L10:L49" si="6">E10</f>
        <v>BD_bef</v>
      </c>
      <c r="M10" s="3">
        <f>C10</f>
        <v>3.5992621795434152E-2</v>
      </c>
      <c r="N10" s="3">
        <f>C11</f>
        <v>3.4083359121245065E-7</v>
      </c>
      <c r="O10" s="4">
        <f>C12</f>
        <v>20062</v>
      </c>
      <c r="P10" s="3">
        <f>G10</f>
        <v>4.5038588388366371E-2</v>
      </c>
      <c r="Q10" s="3">
        <f>G11</f>
        <v>4.8289368729456072E-11</v>
      </c>
      <c r="R10" s="4">
        <f>G12</f>
        <v>21300</v>
      </c>
      <c r="S10" s="3">
        <f>K10</f>
        <v>3.3416033567729209E-2</v>
      </c>
      <c r="T10" s="3">
        <f>K11</f>
        <v>3.6073935857436928E-2</v>
      </c>
      <c r="U10" s="4">
        <f>K12</f>
        <v>3935</v>
      </c>
      <c r="W10" t="str">
        <f>L16</f>
        <v>DP_bef</v>
      </c>
      <c r="X10" s="3">
        <f t="shared" ref="X10:AF10" si="7">M16</f>
        <v>9.5859466551763237E-2</v>
      </c>
      <c r="Y10" s="3">
        <f t="shared" si="7"/>
        <v>3.585798678655023E-42</v>
      </c>
      <c r="Z10">
        <f t="shared" si="7"/>
        <v>20062</v>
      </c>
      <c r="AA10" s="3">
        <f t="shared" si="7"/>
        <v>8.8393204994852093E-2</v>
      </c>
      <c r="AB10" s="3">
        <f t="shared" si="7"/>
        <v>3.2482551847761442E-38</v>
      </c>
      <c r="AC10">
        <f t="shared" si="7"/>
        <v>21300</v>
      </c>
      <c r="AD10" s="3">
        <f t="shared" si="7"/>
        <v>7.0246530522339326E-2</v>
      </c>
      <c r="AE10" s="3">
        <f t="shared" si="7"/>
        <v>1.0309205952134947E-5</v>
      </c>
      <c r="AF10">
        <f t="shared" si="7"/>
        <v>3935</v>
      </c>
      <c r="AH10" t="str">
        <f t="shared" si="3"/>
        <v>DP_bef</v>
      </c>
      <c r="AI10">
        <f t="shared" si="1"/>
        <v>9.5859466551763237E-2</v>
      </c>
      <c r="AJ10">
        <f t="shared" si="1"/>
        <v>3.585798678655023E-42</v>
      </c>
      <c r="AK10" s="6" t="s">
        <v>33</v>
      </c>
      <c r="AL10">
        <f t="shared" si="1"/>
        <v>8.8393204994852093E-2</v>
      </c>
      <c r="AM10">
        <f t="shared" si="1"/>
        <v>3.2482551847761442E-38</v>
      </c>
      <c r="AN10" s="5"/>
      <c r="AO10">
        <f t="shared" si="1"/>
        <v>7.0246530522339326E-2</v>
      </c>
      <c r="AP10">
        <f t="shared" si="1"/>
        <v>1.0309205952134947E-5</v>
      </c>
      <c r="AQ10" s="5"/>
    </row>
    <row r="11" spans="1:43">
      <c r="B11" t="s">
        <v>9</v>
      </c>
      <c r="C11">
        <v>3.4083359121245065E-7</v>
      </c>
      <c r="F11" t="s">
        <v>9</v>
      </c>
      <c r="G11">
        <v>4.8289368729456072E-11</v>
      </c>
      <c r="J11" t="s">
        <v>9</v>
      </c>
      <c r="K11">
        <v>3.6073935857436928E-2</v>
      </c>
      <c r="L11" s="1"/>
      <c r="M11" s="3"/>
      <c r="N11" s="3"/>
      <c r="O11" s="4"/>
      <c r="P11" s="3"/>
      <c r="Q11" s="3"/>
      <c r="R11" s="4"/>
      <c r="S11" s="3"/>
      <c r="T11" s="3"/>
      <c r="U11" s="4"/>
      <c r="W11" t="str">
        <f>L19</f>
        <v>XD_bef</v>
      </c>
      <c r="X11" s="3">
        <f t="shared" ref="X11:AF11" si="8">M19</f>
        <v>5.8182475847713029E-2</v>
      </c>
      <c r="Y11" s="3">
        <f t="shared" si="8"/>
        <v>1.6179415232815819E-16</v>
      </c>
      <c r="Z11">
        <f t="shared" si="8"/>
        <v>20062</v>
      </c>
      <c r="AA11" s="3">
        <f t="shared" si="8"/>
        <v>7.9438030548618935E-2</v>
      </c>
      <c r="AB11" s="3">
        <f t="shared" si="8"/>
        <v>3.6120902025173777E-31</v>
      </c>
      <c r="AC11">
        <f t="shared" si="8"/>
        <v>21300</v>
      </c>
      <c r="AD11" s="3">
        <f t="shared" si="8"/>
        <v>0.11209006261754874</v>
      </c>
      <c r="AE11" s="3">
        <f t="shared" si="8"/>
        <v>1.7717836728098566E-12</v>
      </c>
      <c r="AF11">
        <f t="shared" si="8"/>
        <v>3935</v>
      </c>
      <c r="AH11" t="str">
        <f t="shared" si="3"/>
        <v>XD_bef</v>
      </c>
      <c r="AI11">
        <f t="shared" si="1"/>
        <v>5.8182475847713029E-2</v>
      </c>
      <c r="AJ11">
        <f t="shared" si="1"/>
        <v>1.6179415232815819E-16</v>
      </c>
      <c r="AK11" s="6" t="s">
        <v>33</v>
      </c>
      <c r="AL11">
        <f t="shared" si="1"/>
        <v>7.9438030548618935E-2</v>
      </c>
      <c r="AM11">
        <f t="shared" si="1"/>
        <v>3.6120902025173777E-31</v>
      </c>
      <c r="AN11" s="5"/>
      <c r="AO11">
        <f t="shared" si="1"/>
        <v>0.11209006261754874</v>
      </c>
      <c r="AP11">
        <f t="shared" si="1"/>
        <v>1.7717836728098566E-12</v>
      </c>
      <c r="AQ11" s="5"/>
    </row>
    <row r="12" spans="1:43">
      <c r="B12" t="s">
        <v>10</v>
      </c>
      <c r="C12">
        <v>20062</v>
      </c>
      <c r="F12" t="s">
        <v>10</v>
      </c>
      <c r="G12">
        <v>21300</v>
      </c>
      <c r="J12" t="s">
        <v>10</v>
      </c>
      <c r="K12">
        <v>3935</v>
      </c>
      <c r="L12" s="1"/>
      <c r="M12" s="3"/>
      <c r="N12" s="3"/>
      <c r="O12" s="4"/>
      <c r="P12" s="3"/>
      <c r="Q12" s="3"/>
      <c r="R12" s="4"/>
      <c r="S12" s="3"/>
      <c r="T12" s="3"/>
      <c r="U12" s="4"/>
      <c r="W12" t="str">
        <f>L22</f>
        <v>FLW_bef</v>
      </c>
      <c r="X12" s="3">
        <f t="shared" ref="X12:AF12" si="9">M22</f>
        <v>2.0551069629297959E-2</v>
      </c>
      <c r="Y12" s="3">
        <f t="shared" si="9"/>
        <v>3.6028838477118116E-3</v>
      </c>
      <c r="Z12">
        <f t="shared" si="9"/>
        <v>20062</v>
      </c>
      <c r="AA12" s="3">
        <f t="shared" si="9"/>
        <v>1.2709479565728874E-2</v>
      </c>
      <c r="AB12" s="3">
        <f t="shared" si="9"/>
        <v>6.3617146035068364E-2</v>
      </c>
      <c r="AC12">
        <f t="shared" si="9"/>
        <v>21300</v>
      </c>
      <c r="AD12" s="3">
        <f t="shared" si="9"/>
        <v>2.8292262689543914E-2</v>
      </c>
      <c r="AE12" s="3">
        <f t="shared" si="9"/>
        <v>7.5971714638865692E-2</v>
      </c>
      <c r="AF12">
        <f t="shared" si="9"/>
        <v>3935</v>
      </c>
      <c r="AH12" t="str">
        <f t="shared" si="3"/>
        <v>FLW_bef</v>
      </c>
      <c r="AI12">
        <f t="shared" si="1"/>
        <v>2.0551069629297959E-2</v>
      </c>
      <c r="AJ12">
        <f t="shared" si="1"/>
        <v>3.6028838477118116E-3</v>
      </c>
      <c r="AK12" s="6"/>
      <c r="AL12">
        <f t="shared" si="1"/>
        <v>1.2709479565728874E-2</v>
      </c>
      <c r="AM12">
        <f t="shared" si="1"/>
        <v>6.3617146035068364E-2</v>
      </c>
      <c r="AN12" s="5"/>
      <c r="AO12">
        <f t="shared" si="1"/>
        <v>2.8292262689543914E-2</v>
      </c>
      <c r="AP12">
        <f t="shared" si="1"/>
        <v>7.5971714638865692E-2</v>
      </c>
      <c r="AQ12" s="5"/>
    </row>
    <row r="13" spans="1:43">
      <c r="A13" t="s">
        <v>12</v>
      </c>
      <c r="B13" t="s">
        <v>8</v>
      </c>
      <c r="C13">
        <v>5.8647926749529976E-2</v>
      </c>
      <c r="E13" t="s">
        <v>12</v>
      </c>
      <c r="F13" t="s">
        <v>8</v>
      </c>
      <c r="G13">
        <v>5.8318528525906528E-2</v>
      </c>
      <c r="I13" t="s">
        <v>12</v>
      </c>
      <c r="J13" t="s">
        <v>8</v>
      </c>
      <c r="K13">
        <v>7.9387640809213511E-2</v>
      </c>
      <c r="L13" s="1" t="str">
        <f t="shared" si="6"/>
        <v>SPL_bef</v>
      </c>
      <c r="M13" s="3">
        <f>C13</f>
        <v>5.8647926749529976E-2</v>
      </c>
      <c r="N13" s="3">
        <f>C14</f>
        <v>9.2878038239528047E-17</v>
      </c>
      <c r="O13" s="4">
        <f>C15</f>
        <v>20062</v>
      </c>
      <c r="P13" s="3">
        <f>G13</f>
        <v>5.8318528525906528E-2</v>
      </c>
      <c r="Q13" s="3">
        <f>G14</f>
        <v>1.6224907140716101E-17</v>
      </c>
      <c r="R13" s="4">
        <f>G15</f>
        <v>21300</v>
      </c>
      <c r="S13" s="3">
        <f>K13</f>
        <v>7.9387640809213511E-2</v>
      </c>
      <c r="T13" s="3">
        <f>K14</f>
        <v>6.1565011439300029E-7</v>
      </c>
      <c r="U13" s="4">
        <f>K15</f>
        <v>3935</v>
      </c>
      <c r="W13" t="str">
        <f>L25</f>
        <v>XS-Bef</v>
      </c>
      <c r="X13" s="3">
        <f t="shared" ref="X13:AF13" si="10">M25</f>
        <v>0.1896749640771134</v>
      </c>
      <c r="Y13" s="3">
        <f t="shared" si="10"/>
        <v>7.4233894073677446E-162</v>
      </c>
      <c r="Z13">
        <f t="shared" si="10"/>
        <v>20062</v>
      </c>
      <c r="AA13" s="3">
        <f t="shared" si="10"/>
        <v>0.22041262014345014</v>
      </c>
      <c r="AB13" s="3">
        <f t="shared" si="10"/>
        <v>1.1806684629724812E-232</v>
      </c>
      <c r="AC13">
        <f t="shared" si="10"/>
        <v>21300</v>
      </c>
      <c r="AD13" s="3">
        <f t="shared" si="10"/>
        <v>0.23143786570029357</v>
      </c>
      <c r="AE13" s="3">
        <f t="shared" si="10"/>
        <v>5.273480038962181E-49</v>
      </c>
      <c r="AF13">
        <f t="shared" si="10"/>
        <v>3935</v>
      </c>
      <c r="AH13" t="str">
        <f t="shared" si="3"/>
        <v>XS-Bef</v>
      </c>
      <c r="AI13">
        <f t="shared" si="1"/>
        <v>0.1896749640771134</v>
      </c>
      <c r="AJ13">
        <f t="shared" si="1"/>
        <v>7.4233894073677446E-162</v>
      </c>
      <c r="AK13" s="6"/>
      <c r="AL13">
        <f t="shared" si="1"/>
        <v>0.22041262014345014</v>
      </c>
      <c r="AM13">
        <f t="shared" si="1"/>
        <v>1.1806684629724812E-232</v>
      </c>
      <c r="AN13" s="5"/>
      <c r="AO13">
        <f t="shared" si="1"/>
        <v>0.23143786570029357</v>
      </c>
      <c r="AP13">
        <f t="shared" si="1"/>
        <v>5.273480038962181E-49</v>
      </c>
      <c r="AQ13" s="5"/>
    </row>
    <row r="14" spans="1:43">
      <c r="B14" t="s">
        <v>9</v>
      </c>
      <c r="C14">
        <v>9.2878038239528047E-17</v>
      </c>
      <c r="F14" t="s">
        <v>9</v>
      </c>
      <c r="G14">
        <v>1.6224907140716101E-17</v>
      </c>
      <c r="J14" t="s">
        <v>9</v>
      </c>
      <c r="K14">
        <v>6.1565011439300029E-7</v>
      </c>
      <c r="L14" s="1"/>
      <c r="M14" s="3"/>
      <c r="N14" s="3"/>
      <c r="O14" s="4"/>
      <c r="P14" s="3"/>
      <c r="Q14" s="3"/>
      <c r="R14" s="4"/>
      <c r="S14" s="3"/>
      <c r="T14" s="3"/>
      <c r="U14" s="4"/>
      <c r="W14" t="str">
        <f>L28</f>
        <v>VG_bef</v>
      </c>
      <c r="X14" s="3">
        <f t="shared" ref="X14:AF14" si="11">M28</f>
        <v>1.2742227297922524E-2</v>
      </c>
      <c r="Y14" s="3">
        <f t="shared" si="11"/>
        <v>7.1109922041309129E-2</v>
      </c>
      <c r="Z14">
        <f t="shared" si="11"/>
        <v>20062</v>
      </c>
      <c r="AA14" s="3">
        <f t="shared" si="11"/>
        <v>3.0416891315707108E-2</v>
      </c>
      <c r="AB14" s="3">
        <f t="shared" si="11"/>
        <v>8.9973154682609217E-6</v>
      </c>
      <c r="AC14">
        <f t="shared" si="11"/>
        <v>21300</v>
      </c>
      <c r="AD14" s="3">
        <f t="shared" si="11"/>
        <v>4.1239626407705975E-2</v>
      </c>
      <c r="AE14" s="3">
        <f t="shared" si="11"/>
        <v>9.6752930915440238E-3</v>
      </c>
      <c r="AF14">
        <f t="shared" si="11"/>
        <v>3935</v>
      </c>
      <c r="AH14" t="str">
        <f t="shared" si="3"/>
        <v>VG_bef</v>
      </c>
      <c r="AI14">
        <f t="shared" si="1"/>
        <v>1.2742227297922524E-2</v>
      </c>
      <c r="AJ14">
        <f t="shared" si="1"/>
        <v>7.1109922041309129E-2</v>
      </c>
      <c r="AK14" s="6"/>
      <c r="AL14">
        <f t="shared" si="1"/>
        <v>3.0416891315707108E-2</v>
      </c>
      <c r="AM14">
        <f t="shared" si="1"/>
        <v>8.9973154682609217E-6</v>
      </c>
      <c r="AN14" s="5"/>
      <c r="AO14">
        <f t="shared" si="1"/>
        <v>4.1239626407705975E-2</v>
      </c>
      <c r="AP14">
        <f t="shared" si="1"/>
        <v>9.6752930915440238E-3</v>
      </c>
      <c r="AQ14" s="5"/>
    </row>
    <row r="15" spans="1:43">
      <c r="B15" t="s">
        <v>10</v>
      </c>
      <c r="C15">
        <v>20062</v>
      </c>
      <c r="F15" t="s">
        <v>10</v>
      </c>
      <c r="G15">
        <v>21300</v>
      </c>
      <c r="J15" t="s">
        <v>10</v>
      </c>
      <c r="K15">
        <v>3935</v>
      </c>
      <c r="L15" s="1"/>
      <c r="M15" s="3"/>
      <c r="N15" s="3"/>
      <c r="O15" s="4"/>
      <c r="P15" s="3"/>
      <c r="Q15" s="3"/>
      <c r="R15" s="4"/>
      <c r="S15" s="3"/>
      <c r="T15" s="3"/>
      <c r="U15" s="4"/>
      <c r="W15" t="str">
        <f>L31</f>
        <v>TW_bef</v>
      </c>
      <c r="X15" s="3">
        <f t="shared" ref="X15:AF15" si="12">M31</f>
        <v>9.9411612966598686E-2</v>
      </c>
      <c r="Y15" s="3">
        <f t="shared" si="12"/>
        <v>3.0790383105209176E-45</v>
      </c>
      <c r="Z15">
        <f t="shared" si="12"/>
        <v>20062</v>
      </c>
      <c r="AA15" s="3">
        <f t="shared" si="12"/>
        <v>0.13807203582767752</v>
      </c>
      <c r="AB15" s="3">
        <f t="shared" si="12"/>
        <v>3.8641915878179532E-91</v>
      </c>
      <c r="AC15">
        <f t="shared" si="12"/>
        <v>21298</v>
      </c>
      <c r="AD15" s="3">
        <f t="shared" si="12"/>
        <v>0.15482979096946364</v>
      </c>
      <c r="AE15" s="3">
        <f t="shared" si="12"/>
        <v>1.5594524830964935E-22</v>
      </c>
      <c r="AF15">
        <f t="shared" si="12"/>
        <v>3934</v>
      </c>
      <c r="AH15" t="str">
        <f t="shared" si="3"/>
        <v>TW_bef</v>
      </c>
      <c r="AI15">
        <f t="shared" si="1"/>
        <v>9.9411612966598686E-2</v>
      </c>
      <c r="AJ15">
        <f t="shared" si="1"/>
        <v>3.0790383105209176E-45</v>
      </c>
      <c r="AK15" s="6"/>
      <c r="AL15">
        <f t="shared" si="1"/>
        <v>0.13807203582767752</v>
      </c>
      <c r="AM15">
        <f t="shared" si="1"/>
        <v>3.8641915878179532E-91</v>
      </c>
      <c r="AN15" s="6" t="s">
        <v>33</v>
      </c>
      <c r="AO15">
        <f t="shared" si="1"/>
        <v>0.15482979096946364</v>
      </c>
      <c r="AP15">
        <f t="shared" si="1"/>
        <v>1.5594524830964935E-22</v>
      </c>
      <c r="AQ15" s="5"/>
    </row>
    <row r="16" spans="1:43">
      <c r="A16" t="s">
        <v>13</v>
      </c>
      <c r="B16" t="s">
        <v>8</v>
      </c>
      <c r="C16">
        <v>9.5859466551763237E-2</v>
      </c>
      <c r="E16" t="s">
        <v>13</v>
      </c>
      <c r="F16" t="s">
        <v>8</v>
      </c>
      <c r="G16">
        <v>8.8393204994852093E-2</v>
      </c>
      <c r="I16" t="s">
        <v>13</v>
      </c>
      <c r="J16" t="s">
        <v>8</v>
      </c>
      <c r="K16">
        <v>7.0246530522339326E-2</v>
      </c>
      <c r="L16" s="1" t="str">
        <f t="shared" si="6"/>
        <v>DP_bef</v>
      </c>
      <c r="M16" s="3">
        <f>C16</f>
        <v>9.5859466551763237E-2</v>
      </c>
      <c r="N16" s="3">
        <f>C17</f>
        <v>3.585798678655023E-42</v>
      </c>
      <c r="O16" s="4">
        <f>C18</f>
        <v>20062</v>
      </c>
      <c r="P16" s="3">
        <f>G16</f>
        <v>8.8393204994852093E-2</v>
      </c>
      <c r="Q16" s="3">
        <f>G17</f>
        <v>3.2482551847761442E-38</v>
      </c>
      <c r="R16" s="4">
        <f>G18</f>
        <v>21300</v>
      </c>
      <c r="S16" s="3">
        <f>K16</f>
        <v>7.0246530522339326E-2</v>
      </c>
      <c r="T16" s="3">
        <f>K17</f>
        <v>1.0309205952134947E-5</v>
      </c>
      <c r="U16" s="4">
        <f>K18</f>
        <v>3935</v>
      </c>
      <c r="W16" t="str">
        <f>L34</f>
        <v>YD_bef</v>
      </c>
      <c r="X16" s="3">
        <f t="shared" ref="X16:AF16" si="13">M34</f>
        <v>0.10262704552133603</v>
      </c>
      <c r="Y16" s="3">
        <f t="shared" si="13"/>
        <v>4.1277836708780308E-48</v>
      </c>
      <c r="Z16">
        <f t="shared" si="13"/>
        <v>20062</v>
      </c>
      <c r="AA16" s="3">
        <f t="shared" si="13"/>
        <v>0.12041132617637182</v>
      </c>
      <c r="AB16" s="3">
        <f t="shared" si="13"/>
        <v>1.2893839592945763E-69</v>
      </c>
      <c r="AC16">
        <f t="shared" si="13"/>
        <v>21300</v>
      </c>
      <c r="AD16" s="3">
        <f t="shared" si="13"/>
        <v>0.11209256040344986</v>
      </c>
      <c r="AE16" s="3">
        <f t="shared" si="13"/>
        <v>1.7697709471555244E-12</v>
      </c>
      <c r="AF16">
        <f t="shared" si="13"/>
        <v>3935</v>
      </c>
      <c r="AH16" t="str">
        <f t="shared" si="3"/>
        <v>YD_bef</v>
      </c>
      <c r="AI16">
        <f t="shared" si="1"/>
        <v>0.10262704552133603</v>
      </c>
      <c r="AJ16">
        <f t="shared" si="1"/>
        <v>4.1277836708780308E-48</v>
      </c>
      <c r="AK16" s="6"/>
      <c r="AL16">
        <f t="shared" si="1"/>
        <v>0.12041132617637182</v>
      </c>
      <c r="AM16">
        <f t="shared" si="1"/>
        <v>1.2893839592945763E-69</v>
      </c>
      <c r="AN16" s="6" t="s">
        <v>33</v>
      </c>
      <c r="AO16">
        <f t="shared" si="1"/>
        <v>0.11209256040344986</v>
      </c>
      <c r="AP16">
        <f t="shared" si="1"/>
        <v>1.7697709471555244E-12</v>
      </c>
      <c r="AQ16" s="6" t="s">
        <v>33</v>
      </c>
    </row>
    <row r="17" spans="1:43">
      <c r="B17" t="s">
        <v>9</v>
      </c>
      <c r="C17">
        <v>3.585798678655023E-42</v>
      </c>
      <c r="F17" t="s">
        <v>9</v>
      </c>
      <c r="G17">
        <v>3.2482551847761442E-38</v>
      </c>
      <c r="J17" t="s">
        <v>9</v>
      </c>
      <c r="K17">
        <v>1.0309205952134947E-5</v>
      </c>
      <c r="L17" s="1"/>
      <c r="M17" s="3"/>
      <c r="N17" s="3"/>
      <c r="O17" s="4"/>
      <c r="P17" s="3"/>
      <c r="Q17" s="3"/>
      <c r="R17" s="4"/>
      <c r="S17" s="3"/>
      <c r="T17" s="3"/>
      <c r="U17" s="4"/>
      <c r="W17" t="str">
        <f>L37</f>
        <v>CG-bef</v>
      </c>
      <c r="X17" s="3">
        <f t="shared" ref="X17:AF17" si="14">M37</f>
        <v>-3.8440360044988152E-2</v>
      </c>
      <c r="Y17" s="3">
        <f t="shared" si="14"/>
        <v>5.1404914881843111E-8</v>
      </c>
      <c r="Z17">
        <f t="shared" si="14"/>
        <v>20062</v>
      </c>
      <c r="AA17" s="3">
        <f t="shared" si="14"/>
        <v>-1.516261552029512E-2</v>
      </c>
      <c r="AB17" s="3">
        <f t="shared" si="14"/>
        <v>2.6903974481161073E-2</v>
      </c>
      <c r="AC17">
        <f t="shared" si="14"/>
        <v>21300</v>
      </c>
      <c r="AD17" s="3">
        <f t="shared" si="14"/>
        <v>-2.1244104823730386E-2</v>
      </c>
      <c r="AE17" s="3">
        <f t="shared" si="14"/>
        <v>0.18274168982678873</v>
      </c>
      <c r="AF17">
        <f t="shared" si="14"/>
        <v>3935</v>
      </c>
      <c r="AH17" t="str">
        <f t="shared" si="3"/>
        <v>CG-bef</v>
      </c>
      <c r="AI17" s="1">
        <f t="shared" si="1"/>
        <v>-3.8440360044988152E-2</v>
      </c>
      <c r="AJ17">
        <f t="shared" si="1"/>
        <v>5.1404914881843111E-8</v>
      </c>
      <c r="AK17" s="6"/>
      <c r="AL17" s="1">
        <f t="shared" si="1"/>
        <v>-1.516261552029512E-2</v>
      </c>
      <c r="AM17">
        <f t="shared" si="1"/>
        <v>2.6903974481161073E-2</v>
      </c>
      <c r="AN17" s="5"/>
      <c r="AO17" s="1">
        <f t="shared" si="1"/>
        <v>-2.1244104823730386E-2</v>
      </c>
      <c r="AP17">
        <f t="shared" si="1"/>
        <v>0.18274168982678873</v>
      </c>
      <c r="AQ17" s="5"/>
    </row>
    <row r="18" spans="1:43">
      <c r="B18" t="s">
        <v>10</v>
      </c>
      <c r="C18">
        <v>20062</v>
      </c>
      <c r="F18" t="s">
        <v>10</v>
      </c>
      <c r="G18">
        <v>21300</v>
      </c>
      <c r="J18" t="s">
        <v>10</v>
      </c>
      <c r="K18">
        <v>3935</v>
      </c>
      <c r="L18" s="1"/>
      <c r="M18" s="3"/>
      <c r="N18" s="3"/>
      <c r="O18" s="4"/>
      <c r="P18" s="3"/>
      <c r="Q18" s="3"/>
      <c r="R18" s="4"/>
      <c r="S18" s="3"/>
      <c r="T18" s="3"/>
      <c r="U18" s="4"/>
      <c r="W18" t="str">
        <f>L40</f>
        <v>FH_BEF</v>
      </c>
      <c r="X18" s="3">
        <f t="shared" ref="X18:AF18" si="15">M40</f>
        <v>6.5076304279462994E-3</v>
      </c>
      <c r="Y18" s="3">
        <f t="shared" si="15"/>
        <v>0.35668735760731884</v>
      </c>
      <c r="Z18">
        <f t="shared" si="15"/>
        <v>20062</v>
      </c>
      <c r="AA18" s="3">
        <f t="shared" si="15"/>
        <v>4.2764815340628315E-2</v>
      </c>
      <c r="AB18" s="3">
        <f t="shared" si="15"/>
        <v>4.2704063241079108E-10</v>
      </c>
      <c r="AC18">
        <f t="shared" si="15"/>
        <v>21300</v>
      </c>
      <c r="AD18" s="3">
        <f t="shared" si="15"/>
        <v>1.6379127403205358E-2</v>
      </c>
      <c r="AE18" s="3">
        <f t="shared" si="15"/>
        <v>0.3043271340633692</v>
      </c>
      <c r="AF18">
        <f t="shared" si="15"/>
        <v>3935</v>
      </c>
      <c r="AH18" t="str">
        <f t="shared" si="3"/>
        <v>FH_BEF</v>
      </c>
      <c r="AI18">
        <f t="shared" si="1"/>
        <v>6.5076304279462994E-3</v>
      </c>
      <c r="AJ18">
        <f t="shared" si="1"/>
        <v>0.35668735760731884</v>
      </c>
      <c r="AK18" s="6" t="s">
        <v>33</v>
      </c>
      <c r="AL18">
        <f t="shared" si="1"/>
        <v>4.2764815340628315E-2</v>
      </c>
      <c r="AM18">
        <f t="shared" si="1"/>
        <v>4.2704063241079108E-10</v>
      </c>
      <c r="AN18" s="5"/>
      <c r="AO18">
        <f t="shared" si="1"/>
        <v>1.6379127403205358E-2</v>
      </c>
      <c r="AP18">
        <f t="shared" si="1"/>
        <v>0.3043271340633692</v>
      </c>
      <c r="AQ18" s="5"/>
    </row>
    <row r="19" spans="1:43">
      <c r="A19" t="s">
        <v>14</v>
      </c>
      <c r="B19" t="s">
        <v>8</v>
      </c>
      <c r="C19">
        <v>5.8182475847713029E-2</v>
      </c>
      <c r="E19" t="s">
        <v>14</v>
      </c>
      <c r="F19" t="s">
        <v>8</v>
      </c>
      <c r="G19">
        <v>7.9438030548618935E-2</v>
      </c>
      <c r="I19" t="s">
        <v>14</v>
      </c>
      <c r="J19" t="s">
        <v>8</v>
      </c>
      <c r="K19">
        <v>0.11209006261754874</v>
      </c>
      <c r="L19" s="1" t="str">
        <f t="shared" si="6"/>
        <v>XD_bef</v>
      </c>
      <c r="M19" s="3">
        <f>C19</f>
        <v>5.8182475847713029E-2</v>
      </c>
      <c r="N19" s="3">
        <f>C20</f>
        <v>1.6179415232815819E-16</v>
      </c>
      <c r="O19" s="4">
        <f>C21</f>
        <v>20062</v>
      </c>
      <c r="P19" s="3">
        <f>G19</f>
        <v>7.9438030548618935E-2</v>
      </c>
      <c r="Q19" s="3">
        <f>G20</f>
        <v>3.6120902025173777E-31</v>
      </c>
      <c r="R19" s="4">
        <f>G21</f>
        <v>21300</v>
      </c>
      <c r="S19" s="3">
        <f>K19</f>
        <v>0.11209006261754874</v>
      </c>
      <c r="T19" s="3">
        <f>K20</f>
        <v>1.7717836728098566E-12</v>
      </c>
      <c r="U19" s="4">
        <f>K21</f>
        <v>3935</v>
      </c>
      <c r="W19" t="str">
        <f>L43</f>
        <v>BK_BEF</v>
      </c>
      <c r="X19" s="3">
        <f t="shared" ref="X19:AF19" si="16">M43</f>
        <v>0.14308912312052072</v>
      </c>
      <c r="Y19" s="3">
        <f t="shared" si="16"/>
        <v>3.034469505783918E-92</v>
      </c>
      <c r="Z19">
        <f t="shared" si="16"/>
        <v>20062</v>
      </c>
      <c r="AA19" s="3">
        <f t="shared" si="16"/>
        <v>0.18531054874548175</v>
      </c>
      <c r="AB19" s="3">
        <f t="shared" si="16"/>
        <v>7.2887327465117991E-164</v>
      </c>
      <c r="AC19">
        <f t="shared" si="16"/>
        <v>21300</v>
      </c>
      <c r="AD19" s="3">
        <f t="shared" si="16"/>
        <v>0.19396309643814835</v>
      </c>
      <c r="AE19" s="3">
        <f t="shared" si="16"/>
        <v>1.1577812532345304E-34</v>
      </c>
      <c r="AF19">
        <f t="shared" si="16"/>
        <v>3935</v>
      </c>
      <c r="AH19" t="str">
        <f t="shared" si="3"/>
        <v>BK_BEF</v>
      </c>
      <c r="AI19">
        <f t="shared" si="1"/>
        <v>0.14308912312052072</v>
      </c>
      <c r="AJ19">
        <f t="shared" si="1"/>
        <v>3.034469505783918E-92</v>
      </c>
      <c r="AK19" s="5"/>
      <c r="AL19">
        <f t="shared" si="1"/>
        <v>0.18531054874548175</v>
      </c>
      <c r="AM19">
        <f t="shared" si="1"/>
        <v>7.2887327465117991E-164</v>
      </c>
      <c r="AN19" s="5"/>
      <c r="AO19">
        <f t="shared" si="1"/>
        <v>0.19396309643814835</v>
      </c>
      <c r="AP19">
        <f t="shared" si="1"/>
        <v>1.1577812532345304E-34</v>
      </c>
      <c r="AQ19" s="5"/>
    </row>
    <row r="20" spans="1:43">
      <c r="B20" t="s">
        <v>9</v>
      </c>
      <c r="C20">
        <v>1.6179415232815819E-16</v>
      </c>
      <c r="F20" t="s">
        <v>9</v>
      </c>
      <c r="G20">
        <v>3.6120902025173777E-31</v>
      </c>
      <c r="J20" t="s">
        <v>9</v>
      </c>
      <c r="K20">
        <v>1.7717836728098566E-12</v>
      </c>
      <c r="L20" s="1"/>
      <c r="M20" s="3"/>
      <c r="N20" s="3"/>
      <c r="O20" s="4"/>
      <c r="P20" s="3"/>
      <c r="Q20" s="3"/>
      <c r="R20" s="4"/>
      <c r="S20" s="3"/>
      <c r="T20" s="3"/>
      <c r="U20" s="4"/>
      <c r="W20" t="str">
        <f>L46</f>
        <v>CP_BEF</v>
      </c>
      <c r="X20" s="3">
        <f t="shared" ref="X20:AF20" si="17">M46</f>
        <v>-4.3089546733497089E-2</v>
      </c>
      <c r="Y20" s="3">
        <f t="shared" si="17"/>
        <v>1.7209282035804313E-6</v>
      </c>
      <c r="Z20">
        <f t="shared" si="17"/>
        <v>12316</v>
      </c>
      <c r="AA20" s="3">
        <f t="shared" si="17"/>
        <v>-3.376093037914811E-2</v>
      </c>
      <c r="AB20" s="3">
        <f t="shared" si="17"/>
        <v>3.7170925117568808E-3</v>
      </c>
      <c r="AC20">
        <f t="shared" si="17"/>
        <v>7383</v>
      </c>
      <c r="AD20" s="3">
        <f t="shared" si="17"/>
        <v>-3.1971082063019907E-2</v>
      </c>
      <c r="AE20" s="3">
        <f t="shared" si="17"/>
        <v>0.29541642528378986</v>
      </c>
      <c r="AF20">
        <f t="shared" si="17"/>
        <v>1073</v>
      </c>
      <c r="AN20" s="5"/>
    </row>
    <row r="21" spans="1:43">
      <c r="B21" t="s">
        <v>10</v>
      </c>
      <c r="C21">
        <v>20062</v>
      </c>
      <c r="F21" t="s">
        <v>10</v>
      </c>
      <c r="G21">
        <v>21300</v>
      </c>
      <c r="J21" t="s">
        <v>10</v>
      </c>
      <c r="K21">
        <v>3935</v>
      </c>
      <c r="L21" s="1"/>
      <c r="M21" s="3"/>
      <c r="N21" s="3"/>
      <c r="O21" s="4"/>
      <c r="P21" s="3"/>
      <c r="Q21" s="3"/>
      <c r="R21" s="4"/>
      <c r="S21" s="3"/>
      <c r="T21" s="3"/>
      <c r="U21" s="4"/>
      <c r="W21" t="str">
        <f>L49</f>
        <v>LV_BEF</v>
      </c>
      <c r="X21" s="3">
        <f t="shared" ref="X21:AF21" si="18">M49</f>
        <v>4.7727546858641404E-2</v>
      </c>
      <c r="Y21" s="3">
        <f t="shared" si="18"/>
        <v>1.1633357449912546E-7</v>
      </c>
      <c r="Z21">
        <f t="shared" si="18"/>
        <v>12316</v>
      </c>
      <c r="AA21" s="3">
        <f t="shared" si="18"/>
        <v>5.1218173013943095E-2</v>
      </c>
      <c r="AB21" s="3">
        <f t="shared" si="18"/>
        <v>1.0674706507661216E-5</v>
      </c>
      <c r="AC21">
        <f t="shared" si="18"/>
        <v>7383</v>
      </c>
      <c r="AD21" s="3">
        <f t="shared" si="18"/>
        <v>6.2890672354451005E-2</v>
      </c>
      <c r="AE21" s="3">
        <f t="shared" si="18"/>
        <v>3.9424595693257021E-2</v>
      </c>
      <c r="AF21">
        <f t="shared" si="18"/>
        <v>1073</v>
      </c>
    </row>
    <row r="22" spans="1:43">
      <c r="A22" t="s">
        <v>15</v>
      </c>
      <c r="B22" t="s">
        <v>8</v>
      </c>
      <c r="C22">
        <v>2.0551069629297959E-2</v>
      </c>
      <c r="E22" t="s">
        <v>15</v>
      </c>
      <c r="F22" t="s">
        <v>8</v>
      </c>
      <c r="G22">
        <v>1.2709479565728874E-2</v>
      </c>
      <c r="I22" t="s">
        <v>15</v>
      </c>
      <c r="J22" t="s">
        <v>8</v>
      </c>
      <c r="K22">
        <v>2.8292262689543914E-2</v>
      </c>
      <c r="L22" s="1" t="str">
        <f t="shared" si="6"/>
        <v>FLW_bef</v>
      </c>
      <c r="M22" s="3">
        <f>C22</f>
        <v>2.0551069629297959E-2</v>
      </c>
      <c r="N22" s="3">
        <f>C23</f>
        <v>3.6028838477118116E-3</v>
      </c>
      <c r="O22" s="4">
        <f>C24</f>
        <v>20062</v>
      </c>
      <c r="P22" s="3">
        <f>G22</f>
        <v>1.2709479565728874E-2</v>
      </c>
      <c r="Q22" s="3">
        <f>G23</f>
        <v>6.3617146035068364E-2</v>
      </c>
      <c r="R22" s="4">
        <f>G24</f>
        <v>21300</v>
      </c>
      <c r="S22" s="3">
        <f>K22</f>
        <v>2.8292262689543914E-2</v>
      </c>
      <c r="T22" s="3">
        <f>K23</f>
        <v>7.5971714638865692E-2</v>
      </c>
      <c r="U22" s="4">
        <f>K24</f>
        <v>3935</v>
      </c>
    </row>
    <row r="23" spans="1:43">
      <c r="B23" t="s">
        <v>9</v>
      </c>
      <c r="C23">
        <v>3.6028838477118116E-3</v>
      </c>
      <c r="F23" t="s">
        <v>9</v>
      </c>
      <c r="G23">
        <v>6.3617146035068364E-2</v>
      </c>
      <c r="J23" t="s">
        <v>9</v>
      </c>
      <c r="K23">
        <v>7.5971714638865692E-2</v>
      </c>
      <c r="L23" s="1"/>
      <c r="M23" s="3"/>
      <c r="N23" s="3"/>
      <c r="O23" s="4"/>
      <c r="P23" s="3"/>
      <c r="Q23" s="3"/>
      <c r="R23" s="4"/>
      <c r="S23" s="3"/>
      <c r="T23" s="3"/>
      <c r="U23" s="4"/>
      <c r="W23" t="str">
        <f>L50</f>
        <v>TABLE1_TESTS_1.XLS</v>
      </c>
      <c r="AH23" t="str">
        <f t="shared" si="3"/>
        <v>TABLE1_TESTS_1.XLS</v>
      </c>
    </row>
    <row r="24" spans="1:43">
      <c r="B24" t="s">
        <v>10</v>
      </c>
      <c r="C24">
        <v>20062</v>
      </c>
      <c r="F24" t="s">
        <v>10</v>
      </c>
      <c r="G24">
        <v>21300</v>
      </c>
      <c r="J24" t="s">
        <v>10</v>
      </c>
      <c r="K24">
        <v>3935</v>
      </c>
      <c r="L24" s="1"/>
      <c r="M24" s="3"/>
      <c r="N24" s="3"/>
      <c r="O24" s="4"/>
      <c r="P24" s="3"/>
      <c r="Q24" s="3"/>
      <c r="R24" s="4"/>
      <c r="S24" s="3"/>
      <c r="T24" s="3"/>
      <c r="U24" s="4"/>
    </row>
    <row r="25" spans="1:43">
      <c r="A25" t="s">
        <v>16</v>
      </c>
      <c r="B25" t="s">
        <v>8</v>
      </c>
      <c r="C25">
        <v>0.1896749640771134</v>
      </c>
      <c r="E25" t="s">
        <v>16</v>
      </c>
      <c r="F25" t="s">
        <v>8</v>
      </c>
      <c r="G25">
        <v>0.22041262014345014</v>
      </c>
      <c r="I25" t="s">
        <v>16</v>
      </c>
      <c r="J25" t="s">
        <v>8</v>
      </c>
      <c r="K25">
        <v>0.23143786570029357</v>
      </c>
      <c r="L25" s="1" t="str">
        <f t="shared" si="6"/>
        <v>XS-Bef</v>
      </c>
      <c r="M25" s="3">
        <f>C25</f>
        <v>0.1896749640771134</v>
      </c>
      <c r="N25" s="3">
        <f>C26</f>
        <v>7.4233894073677446E-162</v>
      </c>
      <c r="O25" s="4">
        <f>C27</f>
        <v>20062</v>
      </c>
      <c r="P25" s="3">
        <f>G25</f>
        <v>0.22041262014345014</v>
      </c>
      <c r="Q25" s="3">
        <f>G26</f>
        <v>1.1806684629724812E-232</v>
      </c>
      <c r="R25" s="4">
        <f>G27</f>
        <v>21300</v>
      </c>
      <c r="S25" s="3">
        <f>K25</f>
        <v>0.23143786570029357</v>
      </c>
      <c r="T25" s="3">
        <f>K26</f>
        <v>5.273480038962181E-49</v>
      </c>
      <c r="U25" s="4">
        <f>K27</f>
        <v>3935</v>
      </c>
    </row>
    <row r="26" spans="1:43">
      <c r="B26" t="s">
        <v>9</v>
      </c>
      <c r="C26">
        <v>7.4233894073677446E-162</v>
      </c>
      <c r="F26" t="s">
        <v>9</v>
      </c>
      <c r="G26">
        <v>1.1806684629724812E-232</v>
      </c>
      <c r="J26" t="s">
        <v>9</v>
      </c>
      <c r="K26">
        <v>5.273480038962181E-49</v>
      </c>
      <c r="L26" s="1"/>
      <c r="M26" s="3"/>
      <c r="N26" s="3"/>
      <c r="O26" s="4"/>
      <c r="P26" s="3"/>
      <c r="Q26" s="3"/>
      <c r="R26" s="4"/>
      <c r="S26" s="3"/>
      <c r="T26" s="3"/>
      <c r="U26" s="4"/>
    </row>
    <row r="27" spans="1:43">
      <c r="B27" t="s">
        <v>10</v>
      </c>
      <c r="C27">
        <v>20062</v>
      </c>
      <c r="F27" t="s">
        <v>10</v>
      </c>
      <c r="G27">
        <v>21300</v>
      </c>
      <c r="J27" t="s">
        <v>10</v>
      </c>
      <c r="K27">
        <v>3935</v>
      </c>
      <c r="L27" s="1"/>
      <c r="M27" s="3"/>
      <c r="N27" s="3"/>
      <c r="O27" s="4"/>
      <c r="P27" s="3"/>
      <c r="Q27" s="3"/>
      <c r="R27" s="4"/>
      <c r="S27" s="3"/>
      <c r="T27" s="3"/>
      <c r="U27" s="4"/>
    </row>
    <row r="28" spans="1:43">
      <c r="A28" t="s">
        <v>17</v>
      </c>
      <c r="B28" t="s">
        <v>8</v>
      </c>
      <c r="C28">
        <v>1.2742227297922524E-2</v>
      </c>
      <c r="E28" t="s">
        <v>17</v>
      </c>
      <c r="F28" t="s">
        <v>8</v>
      </c>
      <c r="G28">
        <v>3.0416891315707108E-2</v>
      </c>
      <c r="I28" t="s">
        <v>17</v>
      </c>
      <c r="J28" t="s">
        <v>8</v>
      </c>
      <c r="K28">
        <v>4.1239626407705975E-2</v>
      </c>
      <c r="L28" s="1" t="str">
        <f t="shared" si="6"/>
        <v>VG_bef</v>
      </c>
      <c r="M28" s="3">
        <f>C28</f>
        <v>1.2742227297922524E-2</v>
      </c>
      <c r="N28" s="3">
        <f>C29</f>
        <v>7.1109922041309129E-2</v>
      </c>
      <c r="O28" s="4">
        <f>C30</f>
        <v>20062</v>
      </c>
      <c r="P28" s="3">
        <f>G28</f>
        <v>3.0416891315707108E-2</v>
      </c>
      <c r="Q28" s="3">
        <f>G29</f>
        <v>8.9973154682609217E-6</v>
      </c>
      <c r="R28" s="4">
        <f>G30</f>
        <v>21300</v>
      </c>
      <c r="S28" s="3">
        <f>K28</f>
        <v>4.1239626407705975E-2</v>
      </c>
      <c r="T28" s="3">
        <f>K29</f>
        <v>9.6752930915440238E-3</v>
      </c>
      <c r="U28" s="4">
        <f>K30</f>
        <v>3935</v>
      </c>
    </row>
    <row r="29" spans="1:43">
      <c r="B29" t="s">
        <v>9</v>
      </c>
      <c r="C29">
        <v>7.1109922041309129E-2</v>
      </c>
      <c r="F29" t="s">
        <v>9</v>
      </c>
      <c r="G29">
        <v>8.9973154682609217E-6</v>
      </c>
      <c r="J29" t="s">
        <v>9</v>
      </c>
      <c r="K29">
        <v>9.6752930915440238E-3</v>
      </c>
      <c r="L29" s="1"/>
      <c r="M29" s="3"/>
      <c r="N29" s="3"/>
      <c r="O29" s="4"/>
      <c r="P29" s="3"/>
      <c r="Q29" s="3"/>
      <c r="R29" s="4"/>
      <c r="S29" s="3"/>
      <c r="T29" s="3"/>
      <c r="U29" s="4"/>
    </row>
    <row r="30" spans="1:43">
      <c r="B30" t="s">
        <v>10</v>
      </c>
      <c r="C30">
        <v>20062</v>
      </c>
      <c r="F30" t="s">
        <v>10</v>
      </c>
      <c r="G30">
        <v>21300</v>
      </c>
      <c r="J30" t="s">
        <v>10</v>
      </c>
      <c r="K30">
        <v>3935</v>
      </c>
      <c r="L30" s="1"/>
      <c r="M30" s="3"/>
      <c r="N30" s="3"/>
      <c r="O30" s="4"/>
      <c r="P30" s="3"/>
      <c r="Q30" s="3"/>
      <c r="R30" s="4"/>
      <c r="S30" s="3"/>
      <c r="T30" s="3"/>
      <c r="U30" s="4"/>
    </row>
    <row r="31" spans="1:43">
      <c r="A31" t="s">
        <v>18</v>
      </c>
      <c r="B31" t="s">
        <v>8</v>
      </c>
      <c r="C31">
        <v>9.9411612966598686E-2</v>
      </c>
      <c r="E31" t="s">
        <v>18</v>
      </c>
      <c r="F31" t="s">
        <v>8</v>
      </c>
      <c r="G31">
        <v>0.13807203582767752</v>
      </c>
      <c r="I31" t="s">
        <v>18</v>
      </c>
      <c r="J31" t="s">
        <v>8</v>
      </c>
      <c r="K31">
        <v>0.15482979096946364</v>
      </c>
      <c r="L31" s="1" t="str">
        <f t="shared" si="6"/>
        <v>TW_bef</v>
      </c>
      <c r="M31" s="3">
        <f>C31</f>
        <v>9.9411612966598686E-2</v>
      </c>
      <c r="N31" s="3">
        <f>C32</f>
        <v>3.0790383105209176E-45</v>
      </c>
      <c r="O31" s="4">
        <f>C33</f>
        <v>20062</v>
      </c>
      <c r="P31" s="3">
        <f>G31</f>
        <v>0.13807203582767752</v>
      </c>
      <c r="Q31" s="3">
        <f>G32</f>
        <v>3.8641915878179532E-91</v>
      </c>
      <c r="R31" s="4">
        <f>G33</f>
        <v>21298</v>
      </c>
      <c r="S31" s="3">
        <f>K31</f>
        <v>0.15482979096946364</v>
      </c>
      <c r="T31" s="3">
        <f>K32</f>
        <v>1.5594524830964935E-22</v>
      </c>
      <c r="U31" s="4">
        <f>K33</f>
        <v>3934</v>
      </c>
    </row>
    <row r="32" spans="1:43">
      <c r="B32" t="s">
        <v>9</v>
      </c>
      <c r="C32">
        <v>3.0790383105209176E-45</v>
      </c>
      <c r="F32" t="s">
        <v>9</v>
      </c>
      <c r="G32">
        <v>3.8641915878179532E-91</v>
      </c>
      <c r="J32" t="s">
        <v>9</v>
      </c>
      <c r="K32">
        <v>1.5594524830964935E-22</v>
      </c>
      <c r="L32" s="1"/>
      <c r="M32" s="3"/>
      <c r="N32" s="3"/>
      <c r="O32" s="4"/>
      <c r="P32" s="3"/>
      <c r="Q32" s="3"/>
      <c r="R32" s="4"/>
      <c r="S32" s="3"/>
      <c r="T32" s="3"/>
      <c r="U32" s="4"/>
    </row>
    <row r="33" spans="1:21">
      <c r="B33" t="s">
        <v>10</v>
      </c>
      <c r="C33">
        <v>20062</v>
      </c>
      <c r="F33" t="s">
        <v>10</v>
      </c>
      <c r="G33">
        <v>21298</v>
      </c>
      <c r="J33" t="s">
        <v>10</v>
      </c>
      <c r="K33">
        <v>3934</v>
      </c>
      <c r="L33" s="1"/>
      <c r="M33" s="3"/>
      <c r="N33" s="3"/>
      <c r="O33" s="4"/>
      <c r="P33" s="3"/>
      <c r="Q33" s="3"/>
      <c r="R33" s="4"/>
      <c r="S33" s="3"/>
      <c r="T33" s="3"/>
      <c r="U33" s="4"/>
    </row>
    <row r="34" spans="1:21">
      <c r="A34" t="s">
        <v>19</v>
      </c>
      <c r="B34" t="s">
        <v>8</v>
      </c>
      <c r="C34">
        <v>0.10262704552133603</v>
      </c>
      <c r="E34" t="s">
        <v>19</v>
      </c>
      <c r="F34" t="s">
        <v>8</v>
      </c>
      <c r="G34">
        <v>0.12041132617637182</v>
      </c>
      <c r="I34" t="s">
        <v>19</v>
      </c>
      <c r="J34" t="s">
        <v>8</v>
      </c>
      <c r="K34">
        <v>0.11209256040344986</v>
      </c>
      <c r="L34" s="1" t="str">
        <f t="shared" si="6"/>
        <v>YD_bef</v>
      </c>
      <c r="M34" s="3">
        <f>C34</f>
        <v>0.10262704552133603</v>
      </c>
      <c r="N34" s="3">
        <f>C35</f>
        <v>4.1277836708780308E-48</v>
      </c>
      <c r="O34" s="4">
        <f>C36</f>
        <v>20062</v>
      </c>
      <c r="P34" s="3">
        <f>G34</f>
        <v>0.12041132617637182</v>
      </c>
      <c r="Q34" s="3">
        <f>G35</f>
        <v>1.2893839592945763E-69</v>
      </c>
      <c r="R34" s="4">
        <f>G36</f>
        <v>21300</v>
      </c>
      <c r="S34" s="3">
        <f>K34</f>
        <v>0.11209256040344986</v>
      </c>
      <c r="T34" s="3">
        <f>K35</f>
        <v>1.7697709471555244E-12</v>
      </c>
      <c r="U34" s="4">
        <f>K36</f>
        <v>3935</v>
      </c>
    </row>
    <row r="35" spans="1:21">
      <c r="B35" t="s">
        <v>9</v>
      </c>
      <c r="C35">
        <v>4.1277836708780308E-48</v>
      </c>
      <c r="F35" t="s">
        <v>9</v>
      </c>
      <c r="G35">
        <v>1.2893839592945763E-69</v>
      </c>
      <c r="J35" t="s">
        <v>9</v>
      </c>
      <c r="K35">
        <v>1.7697709471555244E-12</v>
      </c>
      <c r="L35" s="1"/>
      <c r="M35" s="3"/>
      <c r="N35" s="3"/>
      <c r="O35" s="4"/>
      <c r="P35" s="3"/>
      <c r="Q35" s="3"/>
      <c r="R35" s="4"/>
      <c r="S35" s="3"/>
      <c r="T35" s="3"/>
      <c r="U35" s="4"/>
    </row>
    <row r="36" spans="1:21">
      <c r="B36" t="s">
        <v>10</v>
      </c>
      <c r="C36">
        <v>20062</v>
      </c>
      <c r="F36" t="s">
        <v>10</v>
      </c>
      <c r="G36">
        <v>21300</v>
      </c>
      <c r="J36" t="s">
        <v>10</v>
      </c>
      <c r="K36">
        <v>3935</v>
      </c>
      <c r="L36" s="1"/>
      <c r="M36" s="3"/>
      <c r="N36" s="3"/>
      <c r="O36" s="4"/>
      <c r="P36" s="3"/>
      <c r="Q36" s="3"/>
      <c r="R36" s="4"/>
      <c r="S36" s="3"/>
      <c r="T36" s="3"/>
      <c r="U36" s="4"/>
    </row>
    <row r="37" spans="1:21">
      <c r="A37" t="s">
        <v>20</v>
      </c>
      <c r="B37" t="s">
        <v>8</v>
      </c>
      <c r="C37">
        <v>-3.8440360044988152E-2</v>
      </c>
      <c r="E37" t="s">
        <v>20</v>
      </c>
      <c r="F37" t="s">
        <v>8</v>
      </c>
      <c r="G37">
        <v>-1.516261552029512E-2</v>
      </c>
      <c r="I37" t="s">
        <v>20</v>
      </c>
      <c r="J37" t="s">
        <v>8</v>
      </c>
      <c r="K37">
        <v>-2.1244104823730386E-2</v>
      </c>
      <c r="L37" s="1" t="str">
        <f t="shared" si="6"/>
        <v>CG-bef</v>
      </c>
      <c r="M37" s="3">
        <f>C37</f>
        <v>-3.8440360044988152E-2</v>
      </c>
      <c r="N37" s="3">
        <f>C38</f>
        <v>5.1404914881843111E-8</v>
      </c>
      <c r="O37" s="4">
        <f>C39</f>
        <v>20062</v>
      </c>
      <c r="P37" s="3">
        <f>G37</f>
        <v>-1.516261552029512E-2</v>
      </c>
      <c r="Q37" s="3">
        <f>G38</f>
        <v>2.6903974481161073E-2</v>
      </c>
      <c r="R37" s="4">
        <f>G39</f>
        <v>21300</v>
      </c>
      <c r="S37" s="3">
        <f>K37</f>
        <v>-2.1244104823730386E-2</v>
      </c>
      <c r="T37" s="3">
        <f>K38</f>
        <v>0.18274168982678873</v>
      </c>
      <c r="U37" s="4">
        <f>K39</f>
        <v>3935</v>
      </c>
    </row>
    <row r="38" spans="1:21">
      <c r="B38" t="s">
        <v>9</v>
      </c>
      <c r="C38">
        <v>5.1404914881843111E-8</v>
      </c>
      <c r="F38" t="s">
        <v>9</v>
      </c>
      <c r="G38">
        <v>2.6903974481161073E-2</v>
      </c>
      <c r="J38" t="s">
        <v>9</v>
      </c>
      <c r="K38">
        <v>0.18274168982678873</v>
      </c>
      <c r="L38" s="1"/>
      <c r="M38" s="3"/>
      <c r="N38" s="3"/>
      <c r="O38" s="4"/>
      <c r="P38" s="3"/>
      <c r="Q38" s="3"/>
      <c r="R38" s="4"/>
      <c r="S38" s="3"/>
      <c r="T38" s="3"/>
      <c r="U38" s="4"/>
    </row>
    <row r="39" spans="1:21">
      <c r="B39" t="s">
        <v>10</v>
      </c>
      <c r="C39">
        <v>20062</v>
      </c>
      <c r="F39" t="s">
        <v>10</v>
      </c>
      <c r="G39">
        <v>21300</v>
      </c>
      <c r="J39" t="s">
        <v>10</v>
      </c>
      <c r="K39">
        <v>3935</v>
      </c>
      <c r="L39" s="1"/>
      <c r="M39" s="3"/>
      <c r="N39" s="3"/>
      <c r="O39" s="4"/>
      <c r="P39" s="3"/>
      <c r="Q39" s="3"/>
      <c r="R39" s="4"/>
      <c r="S39" s="3"/>
      <c r="T39" s="3"/>
      <c r="U39" s="4"/>
    </row>
    <row r="40" spans="1:21">
      <c r="A40" t="s">
        <v>21</v>
      </c>
      <c r="B40" t="s">
        <v>8</v>
      </c>
      <c r="C40">
        <v>6.5076304279462994E-3</v>
      </c>
      <c r="E40" t="s">
        <v>21</v>
      </c>
      <c r="F40" t="s">
        <v>8</v>
      </c>
      <c r="G40">
        <v>4.2764815340628315E-2</v>
      </c>
      <c r="I40" t="s">
        <v>21</v>
      </c>
      <c r="J40" t="s">
        <v>8</v>
      </c>
      <c r="K40">
        <v>1.6379127403205358E-2</v>
      </c>
      <c r="L40" s="1" t="str">
        <f t="shared" si="6"/>
        <v>FH_BEF</v>
      </c>
      <c r="M40" s="3">
        <f>C40</f>
        <v>6.5076304279462994E-3</v>
      </c>
      <c r="N40" s="3">
        <f>C41</f>
        <v>0.35668735760731884</v>
      </c>
      <c r="O40" s="4">
        <f>C42</f>
        <v>20062</v>
      </c>
      <c r="P40" s="3">
        <f>G40</f>
        <v>4.2764815340628315E-2</v>
      </c>
      <c r="Q40" s="3">
        <f>G41</f>
        <v>4.2704063241079108E-10</v>
      </c>
      <c r="R40" s="4">
        <f>G42</f>
        <v>21300</v>
      </c>
      <c r="S40" s="3">
        <f>K40</f>
        <v>1.6379127403205358E-2</v>
      </c>
      <c r="T40" s="3">
        <f>K41</f>
        <v>0.3043271340633692</v>
      </c>
      <c r="U40" s="4">
        <f>K42</f>
        <v>3935</v>
      </c>
    </row>
    <row r="41" spans="1:21">
      <c r="B41" t="s">
        <v>9</v>
      </c>
      <c r="C41">
        <v>0.35668735760731884</v>
      </c>
      <c r="F41" t="s">
        <v>9</v>
      </c>
      <c r="G41">
        <v>4.2704063241079108E-10</v>
      </c>
      <c r="J41" t="s">
        <v>9</v>
      </c>
      <c r="K41">
        <v>0.3043271340633692</v>
      </c>
      <c r="L41" s="1"/>
      <c r="M41" s="3"/>
      <c r="N41" s="3"/>
      <c r="O41" s="4"/>
      <c r="P41" s="3"/>
      <c r="Q41" s="3"/>
      <c r="R41" s="4"/>
      <c r="S41" s="3"/>
      <c r="T41" s="3"/>
      <c r="U41" s="4"/>
    </row>
    <row r="42" spans="1:21">
      <c r="B42" t="s">
        <v>10</v>
      </c>
      <c r="C42">
        <v>20062</v>
      </c>
      <c r="F42" t="s">
        <v>10</v>
      </c>
      <c r="G42">
        <v>21300</v>
      </c>
      <c r="J42" t="s">
        <v>10</v>
      </c>
      <c r="K42">
        <v>3935</v>
      </c>
      <c r="L42" s="1"/>
      <c r="M42" s="3"/>
      <c r="N42" s="3"/>
      <c r="O42" s="4"/>
      <c r="P42" s="3"/>
      <c r="Q42" s="3"/>
      <c r="R42" s="4"/>
      <c r="S42" s="3"/>
      <c r="T42" s="3"/>
      <c r="U42" s="4"/>
    </row>
    <row r="43" spans="1:21">
      <c r="A43" t="s">
        <v>22</v>
      </c>
      <c r="B43" t="s">
        <v>8</v>
      </c>
      <c r="C43">
        <v>0.14308912312052072</v>
      </c>
      <c r="E43" t="s">
        <v>22</v>
      </c>
      <c r="F43" t="s">
        <v>8</v>
      </c>
      <c r="G43">
        <v>0.18531054874548175</v>
      </c>
      <c r="I43" t="s">
        <v>22</v>
      </c>
      <c r="J43" t="s">
        <v>8</v>
      </c>
      <c r="K43">
        <v>0.19396309643814835</v>
      </c>
      <c r="L43" s="1" t="str">
        <f t="shared" si="6"/>
        <v>BK_BEF</v>
      </c>
      <c r="M43" s="3">
        <f>C43</f>
        <v>0.14308912312052072</v>
      </c>
      <c r="N43" s="3">
        <f>C44</f>
        <v>3.034469505783918E-92</v>
      </c>
      <c r="O43" s="4">
        <f>C45</f>
        <v>20062</v>
      </c>
      <c r="P43" s="3">
        <f>G43</f>
        <v>0.18531054874548175</v>
      </c>
      <c r="Q43" s="3">
        <f>G44</f>
        <v>7.2887327465117991E-164</v>
      </c>
      <c r="R43" s="4">
        <f>G45</f>
        <v>21300</v>
      </c>
      <c r="S43" s="3">
        <f>K43</f>
        <v>0.19396309643814835</v>
      </c>
      <c r="T43" s="3">
        <f>K44</f>
        <v>1.1577812532345304E-34</v>
      </c>
      <c r="U43" s="4">
        <f>K45</f>
        <v>3935</v>
      </c>
    </row>
    <row r="44" spans="1:21">
      <c r="B44" t="s">
        <v>9</v>
      </c>
      <c r="C44">
        <v>3.034469505783918E-92</v>
      </c>
      <c r="F44" t="s">
        <v>9</v>
      </c>
      <c r="G44">
        <v>7.2887327465117991E-164</v>
      </c>
      <c r="J44" t="s">
        <v>9</v>
      </c>
      <c r="K44">
        <v>1.1577812532345304E-34</v>
      </c>
      <c r="L44" s="1"/>
      <c r="M44" s="3"/>
      <c r="N44" s="3"/>
      <c r="O44" s="4"/>
      <c r="P44" s="3"/>
      <c r="Q44" s="3"/>
      <c r="R44" s="4"/>
      <c r="S44" s="3"/>
      <c r="T44" s="3"/>
      <c r="U44" s="4"/>
    </row>
    <row r="45" spans="1:21">
      <c r="B45" t="s">
        <v>10</v>
      </c>
      <c r="C45">
        <v>20062</v>
      </c>
      <c r="F45" t="s">
        <v>10</v>
      </c>
      <c r="G45">
        <v>21300</v>
      </c>
      <c r="J45" t="s">
        <v>10</v>
      </c>
      <c r="K45">
        <v>3935</v>
      </c>
      <c r="L45" s="1"/>
      <c r="M45" s="3"/>
      <c r="N45" s="3"/>
      <c r="O45" s="4"/>
      <c r="P45" s="3"/>
      <c r="Q45" s="3"/>
      <c r="R45" s="4"/>
      <c r="S45" s="3"/>
      <c r="T45" s="3"/>
      <c r="U45" s="4"/>
    </row>
    <row r="46" spans="1:21">
      <c r="A46" t="s">
        <v>23</v>
      </c>
      <c r="B46" t="s">
        <v>8</v>
      </c>
      <c r="C46">
        <v>-4.3089546733497089E-2</v>
      </c>
      <c r="E46" t="s">
        <v>23</v>
      </c>
      <c r="F46" t="s">
        <v>8</v>
      </c>
      <c r="G46">
        <v>-3.376093037914811E-2</v>
      </c>
      <c r="I46" t="s">
        <v>23</v>
      </c>
      <c r="J46" t="s">
        <v>8</v>
      </c>
      <c r="K46">
        <v>-3.1971082063019907E-2</v>
      </c>
      <c r="L46" s="1" t="str">
        <f t="shared" si="6"/>
        <v>CP_BEF</v>
      </c>
      <c r="M46" s="3">
        <f>C46</f>
        <v>-4.3089546733497089E-2</v>
      </c>
      <c r="N46" s="3">
        <f>C47</f>
        <v>1.7209282035804313E-6</v>
      </c>
      <c r="O46" s="4">
        <f>C48</f>
        <v>12316</v>
      </c>
      <c r="P46" s="3">
        <f>G46</f>
        <v>-3.376093037914811E-2</v>
      </c>
      <c r="Q46" s="3">
        <f>G47</f>
        <v>3.7170925117568808E-3</v>
      </c>
      <c r="R46" s="4">
        <f>G48</f>
        <v>7383</v>
      </c>
      <c r="S46" s="3">
        <f>K46</f>
        <v>-3.1971082063019907E-2</v>
      </c>
      <c r="T46" s="3">
        <f>K47</f>
        <v>0.29541642528378986</v>
      </c>
      <c r="U46" s="4">
        <f>K48</f>
        <v>1073</v>
      </c>
    </row>
    <row r="47" spans="1:21">
      <c r="B47" t="s">
        <v>9</v>
      </c>
      <c r="C47">
        <v>1.7209282035804313E-6</v>
      </c>
      <c r="F47" t="s">
        <v>9</v>
      </c>
      <c r="G47">
        <v>3.7170925117568808E-3</v>
      </c>
      <c r="J47" t="s">
        <v>9</v>
      </c>
      <c r="K47">
        <v>0.29541642528378986</v>
      </c>
      <c r="L47" s="1"/>
      <c r="M47" s="3"/>
      <c r="N47" s="3"/>
      <c r="O47" s="4"/>
      <c r="P47" s="3"/>
      <c r="Q47" s="3"/>
      <c r="R47" s="4"/>
      <c r="S47" s="3"/>
      <c r="T47" s="3"/>
      <c r="U47" s="4"/>
    </row>
    <row r="48" spans="1:21">
      <c r="B48" t="s">
        <v>10</v>
      </c>
      <c r="C48">
        <v>12316</v>
      </c>
      <c r="F48" t="s">
        <v>10</v>
      </c>
      <c r="G48">
        <v>7383</v>
      </c>
      <c r="J48" t="s">
        <v>10</v>
      </c>
      <c r="K48">
        <v>1073</v>
      </c>
      <c r="L48" s="1"/>
      <c r="M48" s="3"/>
      <c r="N48" s="3"/>
      <c r="O48" s="4"/>
      <c r="P48" s="3"/>
      <c r="Q48" s="3"/>
      <c r="R48" s="4"/>
      <c r="S48" s="3"/>
      <c r="T48" s="3"/>
      <c r="U48" s="4"/>
    </row>
    <row r="49" spans="1:21">
      <c r="A49" t="s">
        <v>24</v>
      </c>
      <c r="B49" t="s">
        <v>8</v>
      </c>
      <c r="C49">
        <v>4.7727546858641404E-2</v>
      </c>
      <c r="E49" t="s">
        <v>24</v>
      </c>
      <c r="F49" t="s">
        <v>8</v>
      </c>
      <c r="G49">
        <v>5.1218173013943095E-2</v>
      </c>
      <c r="I49" t="s">
        <v>24</v>
      </c>
      <c r="J49" t="s">
        <v>8</v>
      </c>
      <c r="K49">
        <v>6.2890672354451005E-2</v>
      </c>
      <c r="L49" s="1" t="str">
        <f t="shared" si="6"/>
        <v>LV_BEF</v>
      </c>
      <c r="M49" s="3">
        <f>C49</f>
        <v>4.7727546858641404E-2</v>
      </c>
      <c r="N49" s="3">
        <f>C50</f>
        <v>1.1633357449912546E-7</v>
      </c>
      <c r="O49" s="4">
        <f>C51</f>
        <v>12316</v>
      </c>
      <c r="P49" s="3">
        <f>G49</f>
        <v>5.1218173013943095E-2</v>
      </c>
      <c r="Q49" s="3">
        <f>G50</f>
        <v>1.0674706507661216E-5</v>
      </c>
      <c r="R49" s="4">
        <f>G51</f>
        <v>7383</v>
      </c>
      <c r="S49" s="3">
        <f>K49</f>
        <v>6.2890672354451005E-2</v>
      </c>
      <c r="T49" s="3">
        <f>K50</f>
        <v>3.9424595693257021E-2</v>
      </c>
      <c r="U49" s="4">
        <f>K51</f>
        <v>1073</v>
      </c>
    </row>
    <row r="50" spans="1:21">
      <c r="B50" t="s">
        <v>9</v>
      </c>
      <c r="C50">
        <v>1.1633357449912546E-7</v>
      </c>
      <c r="F50" t="s">
        <v>9</v>
      </c>
      <c r="G50">
        <v>1.0674706507661216E-5</v>
      </c>
      <c r="J50" t="s">
        <v>9</v>
      </c>
      <c r="K50">
        <v>3.9424595693257021E-2</v>
      </c>
      <c r="L50" s="1" t="s">
        <v>30</v>
      </c>
      <c r="M50" s="3"/>
      <c r="N50" s="3"/>
      <c r="O50" s="3"/>
      <c r="P50" s="3"/>
      <c r="Q50" s="3"/>
      <c r="R50" s="4"/>
      <c r="S50" s="3"/>
      <c r="T50" s="3"/>
      <c r="U50" s="4"/>
    </row>
    <row r="51" spans="1:21">
      <c r="B51" t="s">
        <v>10</v>
      </c>
      <c r="C51">
        <v>12316</v>
      </c>
      <c r="F51" t="s">
        <v>10</v>
      </c>
      <c r="G51">
        <v>7383</v>
      </c>
      <c r="J51" t="s">
        <v>10</v>
      </c>
      <c r="K51">
        <v>1073</v>
      </c>
      <c r="L51" s="1"/>
      <c r="R51" s="4"/>
    </row>
    <row r="52" spans="1:21">
      <c r="L52" s="1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55" zoomScaleNormal="55" workbookViewId="0">
      <selection activeCell="D30" sqref="D3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5"/>
  <sheetViews>
    <sheetView tabSelected="1" topLeftCell="Z4" workbookViewId="0">
      <selection activeCell="AA9" sqref="AA9:AH28"/>
    </sheetView>
  </sheetViews>
  <sheetFormatPr defaultRowHeight="15"/>
  <cols>
    <col min="1" max="1" width="30.7109375" customWidth="1"/>
    <col min="10" max="19" width="6.7109375" customWidth="1"/>
    <col min="27" max="27" width="35.7109375" customWidth="1"/>
    <col min="28" max="28" width="8.7109375" customWidth="1"/>
    <col min="29" max="34" width="6.7109375" customWidth="1"/>
  </cols>
  <sheetData>
    <row r="1" spans="1:34">
      <c r="A1" t="s">
        <v>34</v>
      </c>
    </row>
    <row r="9" spans="1:34">
      <c r="AA9" t="s">
        <v>99</v>
      </c>
    </row>
    <row r="10" spans="1:34">
      <c r="A10" t="s">
        <v>35</v>
      </c>
      <c r="H10" t="s">
        <v>72</v>
      </c>
      <c r="AA10" s="1" t="s">
        <v>83</v>
      </c>
      <c r="AB10" s="1"/>
      <c r="AC10" s="1"/>
      <c r="AD10" s="1"/>
      <c r="AE10" s="1"/>
      <c r="AF10" s="1"/>
      <c r="AG10" s="1"/>
      <c r="AH10" s="1"/>
    </row>
    <row r="11" spans="1:34">
      <c r="A11" t="s">
        <v>5</v>
      </c>
      <c r="B11" t="s">
        <v>6</v>
      </c>
      <c r="G11" s="1"/>
      <c r="H11" s="1" t="s">
        <v>58</v>
      </c>
      <c r="I11" s="1"/>
      <c r="J11" s="1"/>
      <c r="K11" s="1"/>
      <c r="L11" s="1"/>
      <c r="M11" s="1"/>
      <c r="N11" s="1" t="s">
        <v>64</v>
      </c>
      <c r="O11" s="1"/>
      <c r="P11" s="1"/>
      <c r="Q11" s="1" t="s">
        <v>65</v>
      </c>
      <c r="R11" s="1" t="s">
        <v>65</v>
      </c>
      <c r="S11" s="1" t="s">
        <v>65</v>
      </c>
      <c r="AA11" s="1" t="str">
        <f t="shared" ref="AA11:AA31" si="0">A11</f>
        <v xml:space="preserve"> </v>
      </c>
      <c r="AB11" s="1"/>
      <c r="AC11" s="1" t="str">
        <f t="shared" ref="AC11:AC26" si="1">B11</f>
        <v>Sex</v>
      </c>
      <c r="AD11" s="1"/>
      <c r="AE11" s="1"/>
      <c r="AF11" s="1"/>
      <c r="AG11" s="1"/>
      <c r="AH11" s="1"/>
    </row>
    <row r="12" spans="1:34">
      <c r="B12" t="s">
        <v>36</v>
      </c>
      <c r="G12" s="1"/>
      <c r="H12" s="1" t="s">
        <v>58</v>
      </c>
      <c r="I12" s="1"/>
      <c r="J12" s="1"/>
      <c r="K12" s="1"/>
      <c r="L12" s="1"/>
      <c r="M12" s="1"/>
      <c r="N12" s="1" t="s">
        <v>61</v>
      </c>
      <c r="O12" s="1" t="s">
        <v>62</v>
      </c>
      <c r="P12" s="1"/>
      <c r="Q12" s="1">
        <f>N43</f>
        <v>0</v>
      </c>
      <c r="R12" s="1">
        <f t="shared" ref="R12:S26" si="2">O43</f>
        <v>0</v>
      </c>
      <c r="S12" s="1"/>
      <c r="AA12" s="1"/>
      <c r="AB12" s="1"/>
      <c r="AC12" s="1" t="str">
        <f t="shared" si="1"/>
        <v>Female</v>
      </c>
      <c r="AD12" s="1"/>
      <c r="AE12" s="1"/>
      <c r="AF12" s="1" t="str">
        <f>B43</f>
        <v>Male</v>
      </c>
      <c r="AG12" s="1"/>
      <c r="AH12" s="1"/>
    </row>
    <row r="13" spans="1:34">
      <c r="B13" t="s">
        <v>37</v>
      </c>
      <c r="C13" t="s">
        <v>38</v>
      </c>
      <c r="D13" t="s">
        <v>39</v>
      </c>
      <c r="G13" s="1"/>
      <c r="H13" s="1"/>
      <c r="I13" s="1"/>
      <c r="J13" s="1" t="str">
        <f>B13</f>
        <v>65-74</v>
      </c>
      <c r="K13" s="1" t="str">
        <f t="shared" ref="K13:L14" si="3">C13</f>
        <v>75-84</v>
      </c>
      <c r="L13" s="1" t="str">
        <f t="shared" si="3"/>
        <v>85-94</v>
      </c>
      <c r="M13" s="1"/>
      <c r="N13" s="1" t="s">
        <v>59</v>
      </c>
      <c r="O13" s="1" t="s">
        <v>60</v>
      </c>
      <c r="P13" s="1" t="s">
        <v>63</v>
      </c>
      <c r="Q13" s="1">
        <f t="shared" ref="Q13:Q28" si="4">N44</f>
        <v>0</v>
      </c>
      <c r="R13" s="1">
        <f t="shared" si="2"/>
        <v>0</v>
      </c>
      <c r="S13" s="1">
        <f t="shared" si="2"/>
        <v>0</v>
      </c>
      <c r="AA13" s="9"/>
      <c r="AB13" s="9"/>
      <c r="AC13" s="1" t="str">
        <f t="shared" si="1"/>
        <v>65-74</v>
      </c>
      <c r="AD13" s="1" t="str">
        <f t="shared" ref="AD13:AD26" si="5">C13</f>
        <v>75-84</v>
      </c>
      <c r="AE13" s="1" t="str">
        <f t="shared" ref="AE13:AE26" si="6">D13</f>
        <v>85-94</v>
      </c>
      <c r="AF13" s="1" t="str">
        <f t="shared" ref="AF13:AF26" si="7">B44</f>
        <v>65-74</v>
      </c>
      <c r="AG13" s="1" t="str">
        <f t="shared" ref="AG13:AG26" si="8">C44</f>
        <v>75-84</v>
      </c>
      <c r="AH13" s="1" t="str">
        <f t="shared" ref="AH13:AH26" si="9">D44</f>
        <v>85-94</v>
      </c>
    </row>
    <row r="14" spans="1:34">
      <c r="B14">
        <v>12261</v>
      </c>
      <c r="C14">
        <v>12433</v>
      </c>
      <c r="D14">
        <v>2183</v>
      </c>
      <c r="G14" t="s">
        <v>10</v>
      </c>
      <c r="J14">
        <f>B14</f>
        <v>12261</v>
      </c>
      <c r="K14">
        <f t="shared" si="3"/>
        <v>12433</v>
      </c>
      <c r="L14">
        <f t="shared" si="3"/>
        <v>2183</v>
      </c>
      <c r="N14" t="s">
        <v>67</v>
      </c>
      <c r="Q14">
        <f>B45</f>
        <v>7801</v>
      </c>
      <c r="R14">
        <f t="shared" ref="R14:S14" si="10">C45</f>
        <v>8867</v>
      </c>
      <c r="S14">
        <f t="shared" si="10"/>
        <v>1752</v>
      </c>
      <c r="AA14" s="1" t="s">
        <v>10</v>
      </c>
      <c r="AB14" s="1"/>
      <c r="AC14">
        <f t="shared" si="1"/>
        <v>12261</v>
      </c>
      <c r="AD14">
        <f t="shared" si="5"/>
        <v>12433</v>
      </c>
      <c r="AE14">
        <f t="shared" si="6"/>
        <v>2183</v>
      </c>
      <c r="AF14">
        <f t="shared" si="7"/>
        <v>7801</v>
      </c>
      <c r="AG14">
        <f t="shared" si="8"/>
        <v>8867</v>
      </c>
      <c r="AH14">
        <f t="shared" si="9"/>
        <v>1752</v>
      </c>
    </row>
    <row r="15" spans="1:34">
      <c r="A15" t="s">
        <v>40</v>
      </c>
      <c r="B15">
        <v>70.998531930511376</v>
      </c>
      <c r="C15">
        <v>78.561087428617384</v>
      </c>
      <c r="D15">
        <v>87.502977553825005</v>
      </c>
      <c r="G15" t="s">
        <v>66</v>
      </c>
      <c r="J15">
        <f>B15</f>
        <v>70.998531930511376</v>
      </c>
      <c r="K15">
        <f t="shared" ref="K15:L15" si="11">C15</f>
        <v>78.561087428617384</v>
      </c>
      <c r="L15">
        <f t="shared" si="11"/>
        <v>87.502977553825005</v>
      </c>
      <c r="N15" t="s">
        <v>67</v>
      </c>
      <c r="Q15">
        <f>B46</f>
        <v>71.12870144853224</v>
      </c>
      <c r="R15">
        <f t="shared" ref="R15:S15" si="12">C46</f>
        <v>78.627833540092482</v>
      </c>
      <c r="S15">
        <f t="shared" si="12"/>
        <v>87.654109589041099</v>
      </c>
      <c r="AA15" s="1" t="str">
        <f t="shared" si="0"/>
        <v>Mean Age</v>
      </c>
      <c r="AB15" s="1"/>
      <c r="AC15" s="15">
        <f t="shared" si="1"/>
        <v>70.998531930511376</v>
      </c>
      <c r="AD15" s="15">
        <f t="shared" si="5"/>
        <v>78.561087428617384</v>
      </c>
      <c r="AE15" s="15">
        <f t="shared" si="6"/>
        <v>87.502977553825005</v>
      </c>
      <c r="AF15" s="15">
        <f t="shared" si="7"/>
        <v>71.12870144853224</v>
      </c>
      <c r="AG15" s="15">
        <f t="shared" si="8"/>
        <v>78.627833540092482</v>
      </c>
      <c r="AH15" s="15">
        <f t="shared" si="9"/>
        <v>87.654109589041099</v>
      </c>
    </row>
    <row r="16" spans="1:34">
      <c r="A16" t="s">
        <v>90</v>
      </c>
      <c r="B16">
        <v>91.289454367506735</v>
      </c>
      <c r="C16">
        <v>87.774471165446798</v>
      </c>
      <c r="D16">
        <v>84.92899679340357</v>
      </c>
      <c r="G16" t="str">
        <f t="shared" ref="G16:G28" si="13">A16</f>
        <v>HOSP: No hospital days</v>
      </c>
      <c r="J16" s="7">
        <f t="shared" ref="J16:J26" si="14">B16-B47</f>
        <v>3.2622783644302018</v>
      </c>
      <c r="K16" s="7">
        <f t="shared" ref="K16:K26" si="15">C16-C47</f>
        <v>2.1310743006672794</v>
      </c>
      <c r="L16" s="7">
        <f t="shared" ref="L16:L26" si="16">D16-D47</f>
        <v>3.2509146016227533</v>
      </c>
      <c r="M16" s="8"/>
      <c r="N16" s="8">
        <f t="shared" ref="N16:N28" si="17">B16-C16</f>
        <v>3.5149832020599376</v>
      </c>
      <c r="O16" s="8">
        <f t="shared" ref="O16:O28" si="18">C16-D16</f>
        <v>2.8454743720432276</v>
      </c>
      <c r="P16" s="7">
        <f t="shared" ref="P16:P28" si="19">O16-N16</f>
        <v>-0.66950883001671002</v>
      </c>
      <c r="Q16" s="8">
        <f t="shared" si="4"/>
        <v>2.3837791382970153</v>
      </c>
      <c r="R16" s="8">
        <f t="shared" si="2"/>
        <v>3.9653146729987014</v>
      </c>
      <c r="S16" s="8">
        <f t="shared" si="2"/>
        <v>1.5815355347016862</v>
      </c>
      <c r="AA16" s="1" t="str">
        <f t="shared" si="0"/>
        <v>HOSP: No hospital days</v>
      </c>
      <c r="AB16" s="1"/>
      <c r="AC16" s="16">
        <f t="shared" si="1"/>
        <v>91.289454367506735</v>
      </c>
      <c r="AD16" s="16">
        <f t="shared" si="5"/>
        <v>87.774471165446798</v>
      </c>
      <c r="AE16" s="16">
        <f t="shared" si="6"/>
        <v>84.92899679340357</v>
      </c>
      <c r="AF16" s="15">
        <f t="shared" si="7"/>
        <v>88.027176003076534</v>
      </c>
      <c r="AG16" s="15">
        <f t="shared" si="8"/>
        <v>85.643396864779518</v>
      </c>
      <c r="AH16" s="15">
        <f t="shared" si="9"/>
        <v>81.678082191780817</v>
      </c>
    </row>
    <row r="17" spans="1:34">
      <c r="A17" t="s">
        <v>91</v>
      </c>
      <c r="B17">
        <v>94.274528994372403</v>
      </c>
      <c r="C17">
        <v>92.254484034424522</v>
      </c>
      <c r="D17">
        <v>89.326614750343566</v>
      </c>
      <c r="G17" t="str">
        <f t="shared" si="13"/>
        <v>BED: No bed days</v>
      </c>
      <c r="J17" s="8">
        <f t="shared" si="14"/>
        <v>-1.6234328053968596</v>
      </c>
      <c r="K17" s="8">
        <f t="shared" si="15"/>
        <v>-2.2983523251108409</v>
      </c>
      <c r="L17" s="8">
        <f t="shared" si="16"/>
        <v>-1.9975861628984433</v>
      </c>
      <c r="M17" s="8"/>
      <c r="N17" s="8">
        <f t="shared" si="17"/>
        <v>2.0200449599478816</v>
      </c>
      <c r="O17" s="8">
        <f t="shared" si="18"/>
        <v>2.9278692840809555</v>
      </c>
      <c r="P17" s="8">
        <f t="shared" si="19"/>
        <v>0.9078243241330739</v>
      </c>
      <c r="Q17" s="8">
        <f t="shared" si="4"/>
        <v>1.3451254402339003</v>
      </c>
      <c r="R17" s="8">
        <f t="shared" si="2"/>
        <v>3.2286354462933531</v>
      </c>
      <c r="S17" s="8">
        <f t="shared" si="2"/>
        <v>1.8835100060594527</v>
      </c>
      <c r="AA17" s="1" t="str">
        <f t="shared" si="0"/>
        <v>BED: No bed days</v>
      </c>
      <c r="AB17" s="1"/>
      <c r="AC17" s="15">
        <f t="shared" si="1"/>
        <v>94.274528994372403</v>
      </c>
      <c r="AD17" s="15">
        <f t="shared" si="5"/>
        <v>92.254484034424522</v>
      </c>
      <c r="AE17" s="15">
        <f t="shared" si="6"/>
        <v>89.326614750343566</v>
      </c>
      <c r="AF17" s="15">
        <f t="shared" si="7"/>
        <v>95.897961799769263</v>
      </c>
      <c r="AG17" s="15">
        <f t="shared" si="8"/>
        <v>94.552836359535362</v>
      </c>
      <c r="AH17" s="15">
        <f t="shared" si="9"/>
        <v>91.324200913242009</v>
      </c>
    </row>
    <row r="18" spans="1:34">
      <c r="A18" t="s">
        <v>43</v>
      </c>
      <c r="B18">
        <v>75.695294021694806</v>
      </c>
      <c r="C18">
        <v>69.84637657846055</v>
      </c>
      <c r="D18">
        <v>59.642693540998629</v>
      </c>
      <c r="G18" t="str">
        <f t="shared" si="13"/>
        <v>SPL: Satisfied with Purpose of Life</v>
      </c>
      <c r="J18" s="8">
        <f t="shared" si="14"/>
        <v>-5.0123075678449993</v>
      </c>
      <c r="K18" s="8">
        <f t="shared" si="15"/>
        <v>-5.3086927798342458</v>
      </c>
      <c r="L18" s="8">
        <f t="shared" si="16"/>
        <v>-7.7089046325173527</v>
      </c>
      <c r="M18" s="8"/>
      <c r="N18" s="8">
        <f t="shared" si="17"/>
        <v>5.8489174432342566</v>
      </c>
      <c r="O18" s="8">
        <f t="shared" si="18"/>
        <v>10.203683037461921</v>
      </c>
      <c r="P18" s="8">
        <f t="shared" si="19"/>
        <v>4.3547655942276648</v>
      </c>
      <c r="Q18" s="8">
        <f t="shared" si="4"/>
        <v>5.5525322312450101</v>
      </c>
      <c r="R18" s="8">
        <f t="shared" si="2"/>
        <v>7.8034711847788145</v>
      </c>
      <c r="S18" s="8">
        <f t="shared" si="2"/>
        <v>2.2509389535338045</v>
      </c>
      <c r="AA18" s="1" t="str">
        <f t="shared" si="0"/>
        <v>SPL: Satisfied with Purpose of Life</v>
      </c>
      <c r="AB18" s="1"/>
      <c r="AC18" s="15">
        <f t="shared" si="1"/>
        <v>75.695294021694806</v>
      </c>
      <c r="AD18" s="15">
        <f t="shared" si="5"/>
        <v>69.84637657846055</v>
      </c>
      <c r="AE18" s="15">
        <f t="shared" si="6"/>
        <v>59.642693540998629</v>
      </c>
      <c r="AF18" s="15">
        <f t="shared" si="7"/>
        <v>80.707601589539806</v>
      </c>
      <c r="AG18" s="15">
        <f t="shared" si="8"/>
        <v>75.155069358294796</v>
      </c>
      <c r="AH18" s="15">
        <f t="shared" si="9"/>
        <v>67.351598173515981</v>
      </c>
    </row>
    <row r="19" spans="1:34">
      <c r="A19" t="s">
        <v>92</v>
      </c>
      <c r="B19">
        <v>80.189217845200233</v>
      </c>
      <c r="C19">
        <v>73.843802782916427</v>
      </c>
      <c r="D19">
        <v>64.315162620247364</v>
      </c>
      <c r="G19" t="str">
        <f t="shared" si="13"/>
        <v>DEP: Not depressed</v>
      </c>
      <c r="J19" s="8">
        <f t="shared" si="14"/>
        <v>-7.376478860350332</v>
      </c>
      <c r="K19" s="8">
        <f t="shared" si="15"/>
        <v>-7.5478742217074597</v>
      </c>
      <c r="L19" s="8">
        <f t="shared" si="16"/>
        <v>-6.632325964227519</v>
      </c>
      <c r="M19" s="8"/>
      <c r="N19" s="8">
        <f t="shared" si="17"/>
        <v>6.3454150622838057</v>
      </c>
      <c r="O19" s="8">
        <f t="shared" si="18"/>
        <v>9.5286401626690633</v>
      </c>
      <c r="P19" s="8">
        <f t="shared" si="19"/>
        <v>3.1832251003852576</v>
      </c>
      <c r="Q19" s="8">
        <f t="shared" si="4"/>
        <v>6.174019700926678</v>
      </c>
      <c r="R19" s="8">
        <f t="shared" si="2"/>
        <v>10.444188420149004</v>
      </c>
      <c r="S19" s="8">
        <f t="shared" si="2"/>
        <v>4.2701687192223261</v>
      </c>
      <c r="AA19" s="1" t="str">
        <f t="shared" si="0"/>
        <v>DEP: Not depressed</v>
      </c>
      <c r="AB19" s="1"/>
      <c r="AC19" s="15">
        <f t="shared" si="1"/>
        <v>80.189217845200233</v>
      </c>
      <c r="AD19" s="15">
        <f t="shared" si="5"/>
        <v>73.843802782916427</v>
      </c>
      <c r="AE19" s="15">
        <f t="shared" si="6"/>
        <v>64.315162620247364</v>
      </c>
      <c r="AF19" s="15">
        <f t="shared" si="7"/>
        <v>87.565696705550565</v>
      </c>
      <c r="AG19" s="15">
        <f t="shared" si="8"/>
        <v>81.391677004623887</v>
      </c>
      <c r="AH19" s="15">
        <f t="shared" si="9"/>
        <v>70.947488584474883</v>
      </c>
    </row>
    <row r="20" spans="1:34">
      <c r="A20" t="s">
        <v>45</v>
      </c>
      <c r="B20">
        <v>86.273550281379983</v>
      </c>
      <c r="C20">
        <v>76.120003217244431</v>
      </c>
      <c r="D20">
        <v>56.665139715987173</v>
      </c>
      <c r="G20" t="str">
        <f t="shared" si="13"/>
        <v>ADL: No ADL difficulties</v>
      </c>
      <c r="J20" s="8">
        <f t="shared" si="14"/>
        <v>-3.9071957768176873</v>
      </c>
      <c r="K20" s="8">
        <f t="shared" si="15"/>
        <v>-6.579895282811961</v>
      </c>
      <c r="L20" s="8">
        <f t="shared" si="16"/>
        <v>-10.971846585382686</v>
      </c>
      <c r="M20" s="8"/>
      <c r="N20" s="8">
        <f t="shared" si="17"/>
        <v>10.153547064135552</v>
      </c>
      <c r="O20" s="8">
        <f t="shared" si="18"/>
        <v>19.454863501257257</v>
      </c>
      <c r="P20" s="8">
        <f t="shared" si="19"/>
        <v>9.3013164371217059</v>
      </c>
      <c r="Q20" s="8">
        <f t="shared" si="4"/>
        <v>7.4808475581412779</v>
      </c>
      <c r="R20" s="8">
        <f t="shared" si="2"/>
        <v>15.062912198686533</v>
      </c>
      <c r="S20" s="8">
        <f t="shared" si="2"/>
        <v>7.582064640545255</v>
      </c>
      <c r="AA20" s="1" t="str">
        <f t="shared" si="0"/>
        <v>ADL: No ADL difficulties</v>
      </c>
      <c r="AB20" s="1"/>
      <c r="AC20" s="15">
        <f t="shared" si="1"/>
        <v>86.273550281379983</v>
      </c>
      <c r="AD20" s="15">
        <f t="shared" si="5"/>
        <v>76.120003217244431</v>
      </c>
      <c r="AE20" s="15">
        <f t="shared" si="6"/>
        <v>56.665139715987173</v>
      </c>
      <c r="AF20" s="15">
        <f t="shared" si="7"/>
        <v>90.18074605819767</v>
      </c>
      <c r="AG20" s="15">
        <f t="shared" si="8"/>
        <v>82.699898500056392</v>
      </c>
      <c r="AH20" s="15">
        <f t="shared" si="9"/>
        <v>67.636986301369859</v>
      </c>
    </row>
    <row r="21" spans="1:34">
      <c r="A21" t="s">
        <v>46</v>
      </c>
      <c r="B21">
        <v>94.380556235217355</v>
      </c>
      <c r="C21">
        <v>90.983672484517015</v>
      </c>
      <c r="D21">
        <v>83.554741181859825</v>
      </c>
      <c r="G21" t="str">
        <f t="shared" si="13"/>
        <v>FLW: Feel life is worthwhile</v>
      </c>
      <c r="J21" s="8">
        <f t="shared" si="14"/>
        <v>-0.94055644264446414</v>
      </c>
      <c r="K21" s="8">
        <f t="shared" si="15"/>
        <v>-0.7271654539063519</v>
      </c>
      <c r="L21" s="8">
        <f t="shared" si="16"/>
        <v>-2.0616971743045553</v>
      </c>
      <c r="M21" s="8"/>
      <c r="N21" s="8">
        <f t="shared" si="17"/>
        <v>3.39688375070034</v>
      </c>
      <c r="O21" s="8">
        <f t="shared" si="18"/>
        <v>7.4289313026571904</v>
      </c>
      <c r="P21" s="8">
        <f t="shared" si="19"/>
        <v>4.0320475519568504</v>
      </c>
      <c r="Q21" s="8">
        <f t="shared" si="4"/>
        <v>3.6102747394384522</v>
      </c>
      <c r="R21" s="8">
        <f t="shared" si="2"/>
        <v>6.0943995822589869</v>
      </c>
      <c r="S21" s="8">
        <f t="shared" si="2"/>
        <v>2.4841248428205347</v>
      </c>
      <c r="AA21" s="1" t="str">
        <f t="shared" si="0"/>
        <v>FLW: Feel life is worthwhile</v>
      </c>
      <c r="AB21" s="1"/>
      <c r="AC21" s="15">
        <f t="shared" si="1"/>
        <v>94.380556235217355</v>
      </c>
      <c r="AD21" s="15">
        <f t="shared" si="5"/>
        <v>90.983672484517015</v>
      </c>
      <c r="AE21" s="15">
        <f t="shared" si="6"/>
        <v>83.554741181859825</v>
      </c>
      <c r="AF21" s="15">
        <f t="shared" si="7"/>
        <v>95.321112677861819</v>
      </c>
      <c r="AG21" s="15">
        <f t="shared" si="8"/>
        <v>91.710837938423367</v>
      </c>
      <c r="AH21" s="15">
        <f t="shared" si="9"/>
        <v>85.61643835616438</v>
      </c>
    </row>
    <row r="22" spans="1:34">
      <c r="A22" t="s">
        <v>93</v>
      </c>
      <c r="B22">
        <v>67.612755892667806</v>
      </c>
      <c r="C22">
        <v>57.636933966058074</v>
      </c>
      <c r="D22">
        <v>42.098030233623454</v>
      </c>
      <c r="G22" t="str">
        <f t="shared" si="13"/>
        <v>EXSTR: Good extremity strength</v>
      </c>
      <c r="J22" s="8">
        <f t="shared" si="14"/>
        <v>-17.017419725842643</v>
      </c>
      <c r="K22" s="8">
        <f t="shared" si="15"/>
        <v>-21.115744504676108</v>
      </c>
      <c r="L22" s="8">
        <f t="shared" si="16"/>
        <v>-23.255851044915353</v>
      </c>
      <c r="M22" s="8"/>
      <c r="N22" s="8">
        <f t="shared" si="17"/>
        <v>9.9758219266097328</v>
      </c>
      <c r="O22" s="8">
        <f t="shared" si="18"/>
        <v>15.538903732434619</v>
      </c>
      <c r="P22" s="8">
        <f t="shared" si="19"/>
        <v>5.5630818058248863</v>
      </c>
      <c r="Q22" s="8">
        <f t="shared" si="4"/>
        <v>5.8774971477762676</v>
      </c>
      <c r="R22" s="8">
        <f t="shared" si="2"/>
        <v>13.398797192195374</v>
      </c>
      <c r="S22" s="8">
        <f t="shared" si="2"/>
        <v>7.5213000444191067</v>
      </c>
      <c r="AA22" s="1" t="str">
        <f t="shared" si="0"/>
        <v>EXSTR: Good extremity strength</v>
      </c>
      <c r="AB22" s="1"/>
      <c r="AC22" s="15">
        <f t="shared" si="1"/>
        <v>67.612755892667806</v>
      </c>
      <c r="AD22" s="15">
        <f t="shared" si="5"/>
        <v>57.636933966058074</v>
      </c>
      <c r="AE22" s="15">
        <f t="shared" si="6"/>
        <v>42.098030233623454</v>
      </c>
      <c r="AF22" s="15">
        <f t="shared" si="7"/>
        <v>84.630175618510449</v>
      </c>
      <c r="AG22" s="15">
        <f t="shared" si="8"/>
        <v>78.752678470734182</v>
      </c>
      <c r="AH22" s="15">
        <f t="shared" si="9"/>
        <v>65.353881278538807</v>
      </c>
    </row>
    <row r="23" spans="1:34">
      <c r="A23" t="s">
        <v>94</v>
      </c>
      <c r="B23">
        <v>78.957670663078048</v>
      </c>
      <c r="C23">
        <v>70.827636129654948</v>
      </c>
      <c r="D23">
        <v>60.650480989464043</v>
      </c>
      <c r="G23" t="str">
        <f t="shared" si="13"/>
        <v>EVGG: Exc/ Very Good/ Good health</v>
      </c>
      <c r="J23" s="8">
        <f t="shared" si="14"/>
        <v>-1.0577119801728116</v>
      </c>
      <c r="K23" s="8">
        <f t="shared" si="15"/>
        <v>-2.7711007599356634</v>
      </c>
      <c r="L23" s="8">
        <f t="shared" si="16"/>
        <v>-4.0184687822254546</v>
      </c>
      <c r="M23" s="8"/>
      <c r="N23" s="8">
        <f t="shared" si="17"/>
        <v>8.1300345334230997</v>
      </c>
      <c r="O23" s="8">
        <f t="shared" si="18"/>
        <v>10.177155140190905</v>
      </c>
      <c r="P23" s="8">
        <f t="shared" si="19"/>
        <v>2.0471206067678054</v>
      </c>
      <c r="Q23" s="8">
        <f t="shared" si="4"/>
        <v>6.4166457536602479</v>
      </c>
      <c r="R23" s="8">
        <f t="shared" si="2"/>
        <v>8.9297871179011139</v>
      </c>
      <c r="S23" s="8">
        <f t="shared" si="2"/>
        <v>2.513141364240866</v>
      </c>
      <c r="AA23" s="1" t="str">
        <f t="shared" si="0"/>
        <v>EVGG: Exc/ Very Good/ Good health</v>
      </c>
      <c r="AB23" s="1"/>
      <c r="AC23" s="15">
        <f t="shared" si="1"/>
        <v>78.957670663078048</v>
      </c>
      <c r="AD23" s="15">
        <f t="shared" si="5"/>
        <v>70.827636129654948</v>
      </c>
      <c r="AE23" s="15">
        <f t="shared" si="6"/>
        <v>60.650480989464043</v>
      </c>
      <c r="AF23" s="15">
        <f t="shared" si="7"/>
        <v>80.015382643250859</v>
      </c>
      <c r="AG23" s="15">
        <f t="shared" si="8"/>
        <v>73.598736889590612</v>
      </c>
      <c r="AH23" s="15">
        <f t="shared" si="9"/>
        <v>64.668949771689498</v>
      </c>
    </row>
    <row r="24" spans="1:34">
      <c r="A24" t="s">
        <v>95</v>
      </c>
      <c r="B24">
        <v>64.325911426474192</v>
      </c>
      <c r="C24">
        <v>44.54991553374628</v>
      </c>
      <c r="D24">
        <v>16.91109074243813</v>
      </c>
      <c r="G24" t="str">
        <f t="shared" si="13"/>
        <v>TWLK: Walk 10 feet &lt; 10 seconds</v>
      </c>
      <c r="J24" s="8">
        <f t="shared" si="14"/>
        <v>-9.5107761776791193</v>
      </c>
      <c r="K24" s="8">
        <f t="shared" si="15"/>
        <v>-14.004274158370556</v>
      </c>
      <c r="L24" s="8">
        <f t="shared" si="16"/>
        <v>-13.054662682219405</v>
      </c>
      <c r="M24" s="8"/>
      <c r="N24" s="8">
        <f t="shared" si="17"/>
        <v>19.775995892727913</v>
      </c>
      <c r="O24" s="8">
        <f t="shared" si="18"/>
        <v>27.638824791308149</v>
      </c>
      <c r="P24" s="8">
        <f t="shared" si="19"/>
        <v>7.8628288985802364</v>
      </c>
      <c r="Q24" s="8">
        <f t="shared" si="4"/>
        <v>15.282497912036476</v>
      </c>
      <c r="R24" s="8">
        <f t="shared" si="2"/>
        <v>28.588436267459301</v>
      </c>
      <c r="S24" s="8">
        <f t="shared" si="2"/>
        <v>13.305938355422825</v>
      </c>
      <c r="AA24" s="1" t="str">
        <f t="shared" si="0"/>
        <v>TWLK: Walk 10 feet &lt; 10 seconds</v>
      </c>
      <c r="AB24" s="1"/>
      <c r="AC24" s="15">
        <f t="shared" si="1"/>
        <v>64.325911426474192</v>
      </c>
      <c r="AD24" s="15">
        <f t="shared" si="5"/>
        <v>44.54991553374628</v>
      </c>
      <c r="AE24" s="15">
        <f t="shared" si="6"/>
        <v>16.91109074243813</v>
      </c>
      <c r="AF24" s="15">
        <f t="shared" si="7"/>
        <v>73.836687604153312</v>
      </c>
      <c r="AG24" s="15">
        <f t="shared" si="8"/>
        <v>58.554189692116836</v>
      </c>
      <c r="AH24" s="15">
        <f t="shared" si="9"/>
        <v>29.965753424657535</v>
      </c>
    </row>
    <row r="25" spans="1:34">
      <c r="A25" t="s">
        <v>96</v>
      </c>
      <c r="B25">
        <v>71.813065818448734</v>
      </c>
      <c r="C25">
        <v>58.698624628006115</v>
      </c>
      <c r="D25">
        <v>39.532753092075126</v>
      </c>
      <c r="G25" t="str">
        <f t="shared" si="13"/>
        <v>IADL: No IADL difficulties</v>
      </c>
      <c r="J25" s="8">
        <f t="shared" si="14"/>
        <v>-9.0739999423511648</v>
      </c>
      <c r="K25" s="8">
        <f t="shared" si="15"/>
        <v>-11.75361400963908</v>
      </c>
      <c r="L25" s="8">
        <f t="shared" si="16"/>
        <v>-11.209256040344968</v>
      </c>
      <c r="M25" s="8"/>
      <c r="N25" s="8">
        <f t="shared" si="17"/>
        <v>13.114441190442619</v>
      </c>
      <c r="O25" s="8">
        <f t="shared" si="18"/>
        <v>19.165871535930989</v>
      </c>
      <c r="P25" s="8">
        <f t="shared" si="19"/>
        <v>6.0514303454883702</v>
      </c>
      <c r="Q25" s="8">
        <f t="shared" si="4"/>
        <v>10.434827123154705</v>
      </c>
      <c r="R25" s="8">
        <f t="shared" si="2"/>
        <v>19.710229505225101</v>
      </c>
      <c r="S25" s="8">
        <f t="shared" si="2"/>
        <v>9.2754023820703964</v>
      </c>
      <c r="AA25" s="1" t="str">
        <f t="shared" si="0"/>
        <v>IADL: No IADL difficulties</v>
      </c>
      <c r="AB25" s="1"/>
      <c r="AC25" s="15">
        <f t="shared" si="1"/>
        <v>71.813065818448734</v>
      </c>
      <c r="AD25" s="15">
        <f t="shared" si="5"/>
        <v>58.698624628006115</v>
      </c>
      <c r="AE25" s="15">
        <f t="shared" si="6"/>
        <v>39.532753092075126</v>
      </c>
      <c r="AF25" s="15">
        <f t="shared" si="7"/>
        <v>80.887065760799899</v>
      </c>
      <c r="AG25" s="15">
        <f t="shared" si="8"/>
        <v>70.452238637645195</v>
      </c>
      <c r="AH25" s="15">
        <f t="shared" si="9"/>
        <v>50.742009132420094</v>
      </c>
    </row>
    <row r="26" spans="1:34">
      <c r="A26" t="s">
        <v>97</v>
      </c>
      <c r="B26">
        <v>70.8669765924476</v>
      </c>
      <c r="C26">
        <v>54.628810423871954</v>
      </c>
      <c r="D26">
        <v>27.576729271644528</v>
      </c>
      <c r="G26" t="str">
        <f t="shared" si="13"/>
        <v>COG: 3MSE &gt; 90</v>
      </c>
      <c r="J26" s="7">
        <f t="shared" si="14"/>
        <v>3.6320067167906274</v>
      </c>
      <c r="K26" s="7">
        <f t="shared" si="15"/>
        <v>1.5330621437321099</v>
      </c>
      <c r="L26" s="7">
        <f t="shared" si="16"/>
        <v>1.8917977647952142</v>
      </c>
      <c r="M26" s="8"/>
      <c r="N26" s="8">
        <f t="shared" si="17"/>
        <v>16.238166168575646</v>
      </c>
      <c r="O26" s="8">
        <f t="shared" si="18"/>
        <v>27.052081152227426</v>
      </c>
      <c r="P26" s="8">
        <f t="shared" si="19"/>
        <v>10.813914983651781</v>
      </c>
      <c r="Q26" s="8">
        <f t="shared" si="4"/>
        <v>14.139221595517128</v>
      </c>
      <c r="R26" s="8">
        <f t="shared" si="2"/>
        <v>27.410816773290531</v>
      </c>
      <c r="S26" s="8">
        <f t="shared" si="2"/>
        <v>13.271595177773403</v>
      </c>
      <c r="AA26" s="1" t="str">
        <f t="shared" si="0"/>
        <v>COG: 3MSE &gt; 90</v>
      </c>
      <c r="AB26" s="1"/>
      <c r="AC26" s="16">
        <f t="shared" si="1"/>
        <v>70.8669765924476</v>
      </c>
      <c r="AD26" s="16">
        <f t="shared" si="5"/>
        <v>54.628810423871954</v>
      </c>
      <c r="AE26" s="16">
        <f t="shared" si="6"/>
        <v>27.576729271644528</v>
      </c>
      <c r="AF26" s="15">
        <f t="shared" si="7"/>
        <v>67.234969875656972</v>
      </c>
      <c r="AG26" s="15">
        <f t="shared" si="8"/>
        <v>53.095748280139844</v>
      </c>
      <c r="AH26" s="15">
        <f t="shared" si="9"/>
        <v>25.684931506849313</v>
      </c>
    </row>
    <row r="27" spans="1:34">
      <c r="A27" s="10" t="s">
        <v>52</v>
      </c>
      <c r="B27" s="10">
        <v>54.033113122910038</v>
      </c>
      <c r="C27" s="10">
        <v>61.8917397249256</v>
      </c>
      <c r="D27" s="10">
        <v>61.933119560238204</v>
      </c>
      <c r="G27" s="10" t="str">
        <f t="shared" ref="G27" si="20">A27</f>
        <v>FH: Flu shot last year</v>
      </c>
      <c r="H27" s="10"/>
      <c r="I27" s="10"/>
      <c r="J27" s="11">
        <f t="shared" ref="J27" si="21">B27-B58</f>
        <v>-0.66500250329173127</v>
      </c>
      <c r="K27" s="11">
        <f t="shared" ref="K27" si="22">C27-C58</f>
        <v>-4.1734457944157839</v>
      </c>
      <c r="L27" s="11">
        <f t="shared" ref="L27" si="23">D27-D58</f>
        <v>-1.594277700035768</v>
      </c>
      <c r="M27" s="12"/>
      <c r="N27" s="12">
        <f t="shared" ref="N27" si="24">B27-C27</f>
        <v>-7.858626602015562</v>
      </c>
      <c r="O27" s="12">
        <f t="shared" ref="O27" si="25">C27-D27</f>
        <v>-4.137983531260403E-2</v>
      </c>
      <c r="P27" s="12">
        <f t="shared" ref="P27" si="26">O27-N27</f>
        <v>7.8172467667029579</v>
      </c>
      <c r="Q27" s="12">
        <f t="shared" ref="Q27" si="27">N58</f>
        <v>9.8912995440735756</v>
      </c>
      <c r="R27" s="12">
        <f t="shared" ref="R27" si="28">O58</f>
        <v>15.508982822254595</v>
      </c>
      <c r="S27" s="12">
        <f t="shared" ref="S27" si="29">P58</f>
        <v>22.260273972602739</v>
      </c>
      <c r="T27" s="10"/>
      <c r="AA27" s="1" t="str">
        <f>A28</f>
        <v>BLK: Walked 4+ blocks per day</v>
      </c>
      <c r="AB27" s="1"/>
      <c r="AC27" s="15">
        <f>B28</f>
        <v>33.349645216540253</v>
      </c>
      <c r="AD27" s="15">
        <f t="shared" ref="AD27:AE27" si="30">C28</f>
        <v>20.904045684870908</v>
      </c>
      <c r="AE27" s="15">
        <f t="shared" si="30"/>
        <v>8.4745762711864412</v>
      </c>
      <c r="AF27" s="15">
        <f>B59</f>
        <v>47.66055633893091</v>
      </c>
      <c r="AG27" s="15">
        <f>C59</f>
        <v>37.769256794857334</v>
      </c>
      <c r="AH27" s="15">
        <f>D59</f>
        <v>22.260273972602739</v>
      </c>
    </row>
    <row r="28" spans="1:34">
      <c r="A28" t="s">
        <v>98</v>
      </c>
      <c r="B28">
        <v>33.349645216540253</v>
      </c>
      <c r="C28">
        <v>20.904045684870908</v>
      </c>
      <c r="D28">
        <v>8.4745762711864412</v>
      </c>
      <c r="G28" t="str">
        <f t="shared" si="13"/>
        <v>BLK: Walked 4+ blocks per day</v>
      </c>
      <c r="J28" s="8">
        <f>B28-B59</f>
        <v>-14.310911122390657</v>
      </c>
      <c r="K28" s="8">
        <f>C28-C59</f>
        <v>-16.865211109986426</v>
      </c>
      <c r="L28" s="8">
        <f>D28-D59</f>
        <v>-13.785697701416298</v>
      </c>
      <c r="M28" s="8"/>
      <c r="N28" s="8">
        <f t="shared" si="17"/>
        <v>12.445599531669345</v>
      </c>
      <c r="O28" s="8">
        <f t="shared" si="18"/>
        <v>12.429469413684467</v>
      </c>
      <c r="P28" s="8">
        <f t="shared" si="19"/>
        <v>-1.6130117984877401E-2</v>
      </c>
      <c r="Q28" s="8">
        <f t="shared" si="4"/>
        <v>0</v>
      </c>
      <c r="R28" s="8">
        <f t="shared" ref="R28" si="31">O59</f>
        <v>0</v>
      </c>
      <c r="S28" s="8">
        <f t="shared" ref="S28" si="32">P59</f>
        <v>0</v>
      </c>
      <c r="AA28" s="1"/>
      <c r="AB28" s="1"/>
      <c r="AC28" s="15"/>
      <c r="AD28" s="15"/>
      <c r="AE28" s="15"/>
      <c r="AF28" s="15"/>
      <c r="AG28" s="15"/>
      <c r="AH28" s="15"/>
    </row>
    <row r="29" spans="1:34">
      <c r="A29" t="s">
        <v>54</v>
      </c>
      <c r="B29">
        <v>48.548387096774192</v>
      </c>
      <c r="C29">
        <v>46.372688477951634</v>
      </c>
      <c r="D29">
        <v>40.922190201729109</v>
      </c>
      <c r="G29" s="13" t="str">
        <f>A35</f>
        <v>no pain</v>
      </c>
      <c r="H29" s="10"/>
      <c r="I29" s="10"/>
      <c r="J29" s="14">
        <f>B35-B65</f>
        <v>-12</v>
      </c>
      <c r="K29" s="14">
        <f t="shared" ref="K29:L29" si="33">C35-C65</f>
        <v>-12</v>
      </c>
      <c r="L29" s="14">
        <f t="shared" si="33"/>
        <v>-11</v>
      </c>
      <c r="M29" s="10"/>
      <c r="N29" s="12">
        <f>B35-C35</f>
        <v>4</v>
      </c>
      <c r="O29" s="11">
        <f>C35-D35</f>
        <v>-4</v>
      </c>
      <c r="P29" s="11">
        <f t="shared" ref="P29" si="34">O29-N29</f>
        <v>-8</v>
      </c>
      <c r="Q29" s="12">
        <f t="shared" ref="Q29" si="35">N60</f>
        <v>0</v>
      </c>
      <c r="R29" s="11">
        <f t="shared" ref="R29" si="36">O60</f>
        <v>0</v>
      </c>
      <c r="S29" s="11">
        <f t="shared" ref="S29" si="37">P60</f>
        <v>0</v>
      </c>
      <c r="T29" s="10" t="s">
        <v>70</v>
      </c>
      <c r="U29" s="10"/>
      <c r="AA29" s="1"/>
      <c r="AB29" s="1"/>
      <c r="AC29" s="15"/>
      <c r="AD29" s="15"/>
      <c r="AE29" s="15"/>
      <c r="AF29" s="15"/>
      <c r="AG29" s="15"/>
      <c r="AH29" s="15"/>
    </row>
    <row r="30" spans="1:34">
      <c r="A30" t="s">
        <v>55</v>
      </c>
      <c r="B30">
        <v>68.584229390681003</v>
      </c>
      <c r="C30">
        <v>66.465149359886198</v>
      </c>
      <c r="D30">
        <v>61.383285302593663</v>
      </c>
      <c r="AA30" s="1"/>
      <c r="AB30" s="1"/>
      <c r="AC30" s="15"/>
      <c r="AD30" s="15"/>
      <c r="AE30" s="15"/>
      <c r="AF30" s="15"/>
      <c r="AG30" s="15"/>
      <c r="AH30" s="15"/>
    </row>
    <row r="31" spans="1:34">
      <c r="A31" t="s">
        <v>75</v>
      </c>
      <c r="I31" s="1" t="s">
        <v>73</v>
      </c>
      <c r="J31">
        <v>2</v>
      </c>
      <c r="K31">
        <v>2</v>
      </c>
      <c r="L31">
        <v>2</v>
      </c>
      <c r="N31">
        <v>12</v>
      </c>
      <c r="O31">
        <v>12</v>
      </c>
      <c r="P31">
        <v>11</v>
      </c>
      <c r="Q31">
        <v>12</v>
      </c>
      <c r="R31">
        <v>12</v>
      </c>
      <c r="S31">
        <v>12</v>
      </c>
      <c r="AA31" s="1" t="str">
        <f t="shared" si="0"/>
        <v>*tables_graphs_paper_05.sps 4-23-2011</v>
      </c>
      <c r="AB31" s="1"/>
      <c r="AC31" t="s">
        <v>89</v>
      </c>
    </row>
    <row r="32" spans="1:34">
      <c r="I32" s="1" t="s">
        <v>74</v>
      </c>
      <c r="J32">
        <f>12-J31</f>
        <v>10</v>
      </c>
      <c r="K32">
        <f t="shared" ref="K32:S32" si="38">12-K31</f>
        <v>10</v>
      </c>
      <c r="L32">
        <f t="shared" si="38"/>
        <v>10</v>
      </c>
      <c r="N32">
        <f t="shared" si="38"/>
        <v>0</v>
      </c>
      <c r="O32">
        <f t="shared" si="38"/>
        <v>0</v>
      </c>
      <c r="P32">
        <f t="shared" si="38"/>
        <v>1</v>
      </c>
      <c r="Q32">
        <f t="shared" si="38"/>
        <v>0</v>
      </c>
      <c r="R32">
        <f t="shared" si="38"/>
        <v>0</v>
      </c>
      <c r="S32">
        <f t="shared" si="38"/>
        <v>0</v>
      </c>
      <c r="AA32" s="1"/>
      <c r="AB32" s="1"/>
    </row>
    <row r="33" spans="1:34">
      <c r="I33" s="1"/>
      <c r="AA33" s="1" t="s">
        <v>84</v>
      </c>
      <c r="AB33" s="1"/>
      <c r="AC33" s="2" t="str">
        <f>AC13</f>
        <v>65-74</v>
      </c>
      <c r="AD33" s="2" t="str">
        <f t="shared" ref="AD33:AE33" si="39">AD13</f>
        <v>75-84</v>
      </c>
      <c r="AE33" s="2" t="str">
        <f t="shared" si="39"/>
        <v>85-94</v>
      </c>
      <c r="AG33" s="1" t="s">
        <v>86</v>
      </c>
    </row>
    <row r="34" spans="1:34">
      <c r="A34" s="14" t="s">
        <v>68</v>
      </c>
      <c r="B34" s="10">
        <v>48</v>
      </c>
      <c r="C34" s="10">
        <v>52</v>
      </c>
      <c r="D34" s="10">
        <v>48</v>
      </c>
      <c r="E34" t="s">
        <v>71</v>
      </c>
      <c r="AA34" s="1" t="s">
        <v>80</v>
      </c>
      <c r="AB34" s="1" t="s">
        <v>78</v>
      </c>
      <c r="AC34">
        <f t="shared" ref="AC34:AE34" si="40">J31</f>
        <v>2</v>
      </c>
      <c r="AD34">
        <f t="shared" si="40"/>
        <v>2</v>
      </c>
      <c r="AE34">
        <f t="shared" si="40"/>
        <v>2</v>
      </c>
      <c r="AG34">
        <f>AC34+AD34+AE34</f>
        <v>6</v>
      </c>
    </row>
    <row r="35" spans="1:34">
      <c r="A35" s="13" t="s">
        <v>69</v>
      </c>
      <c r="B35" s="10">
        <f>100-B34</f>
        <v>52</v>
      </c>
      <c r="C35" s="10">
        <f t="shared" ref="C35" si="41">100-C34</f>
        <v>48</v>
      </c>
      <c r="D35" s="10">
        <f t="shared" ref="D35" si="42">100-D34</f>
        <v>52</v>
      </c>
      <c r="AA35" s="1"/>
      <c r="AB35" s="1" t="s">
        <v>79</v>
      </c>
      <c r="AC35">
        <f t="shared" ref="AC35:AE35" si="43">J32</f>
        <v>10</v>
      </c>
      <c r="AD35">
        <f t="shared" si="43"/>
        <v>10</v>
      </c>
      <c r="AE35">
        <f t="shared" si="43"/>
        <v>10</v>
      </c>
      <c r="AG35" s="1">
        <f>AC35+AD35+AE35</f>
        <v>30</v>
      </c>
    </row>
    <row r="36" spans="1:34">
      <c r="A36" s="10"/>
      <c r="B36" s="10"/>
      <c r="C36" s="10"/>
      <c r="D36" s="10"/>
      <c r="AA36" s="1"/>
      <c r="AB36" s="1"/>
    </row>
    <row r="37" spans="1:34">
      <c r="AA37" s="1" t="s">
        <v>81</v>
      </c>
      <c r="AB37" s="1"/>
      <c r="AC37" s="1" t="str">
        <f>AC12</f>
        <v>Female</v>
      </c>
      <c r="AD37" s="1"/>
      <c r="AE37" s="1"/>
      <c r="AF37" s="1" t="str">
        <f>AF12</f>
        <v>Male</v>
      </c>
      <c r="AG37" s="1"/>
      <c r="AH37" s="1"/>
    </row>
    <row r="38" spans="1:34">
      <c r="AA38" s="1"/>
      <c r="AB38" s="1"/>
      <c r="AC38" s="2" t="str">
        <f>N12</f>
        <v>a</v>
      </c>
      <c r="AD38" s="2" t="str">
        <f>O12</f>
        <v>b</v>
      </c>
      <c r="AE38" s="2" t="s">
        <v>63</v>
      </c>
      <c r="AF38" s="2" t="str">
        <f>AC38</f>
        <v>a</v>
      </c>
      <c r="AG38" s="2" t="str">
        <f t="shared" ref="AG38:AH39" si="44">AD38</f>
        <v>b</v>
      </c>
      <c r="AH38" s="2" t="str">
        <f t="shared" si="44"/>
        <v>b-a</v>
      </c>
    </row>
    <row r="39" spans="1:34">
      <c r="AA39" s="1"/>
      <c r="AB39" s="1" t="s">
        <v>82</v>
      </c>
      <c r="AC39" s="2" t="str">
        <f>N13</f>
        <v>70-80</v>
      </c>
      <c r="AD39" s="2" t="str">
        <f>O13</f>
        <v>80-90</v>
      </c>
      <c r="AE39" s="2"/>
      <c r="AF39" s="2" t="str">
        <f>AC39</f>
        <v>70-80</v>
      </c>
      <c r="AG39" s="2" t="str">
        <f t="shared" si="44"/>
        <v>80-90</v>
      </c>
      <c r="AH39" s="2"/>
    </row>
    <row r="40" spans="1:34">
      <c r="AA40" s="1"/>
      <c r="AB40" s="1" t="s">
        <v>76</v>
      </c>
      <c r="AC40" s="1">
        <f>N31</f>
        <v>12</v>
      </c>
      <c r="AD40" s="1">
        <f t="shared" ref="AD40:AH40" si="45">O31</f>
        <v>12</v>
      </c>
      <c r="AE40" s="1">
        <f t="shared" si="45"/>
        <v>11</v>
      </c>
      <c r="AF40" s="1">
        <f t="shared" si="45"/>
        <v>12</v>
      </c>
      <c r="AG40" s="1">
        <f t="shared" si="45"/>
        <v>12</v>
      </c>
      <c r="AH40" s="1">
        <f t="shared" si="45"/>
        <v>12</v>
      </c>
    </row>
    <row r="41" spans="1:34">
      <c r="A41" t="s">
        <v>35</v>
      </c>
      <c r="AA41" s="1"/>
      <c r="AB41" s="1" t="s">
        <v>77</v>
      </c>
      <c r="AC41">
        <f>N32</f>
        <v>0</v>
      </c>
      <c r="AD41">
        <f t="shared" ref="AD41" si="46">O32</f>
        <v>0</v>
      </c>
      <c r="AE41">
        <f t="shared" ref="AE41" si="47">P32</f>
        <v>1</v>
      </c>
      <c r="AF41">
        <f t="shared" ref="AF41" si="48">Q32</f>
        <v>0</v>
      </c>
      <c r="AG41">
        <f t="shared" ref="AG41" si="49">R32</f>
        <v>0</v>
      </c>
      <c r="AH41">
        <f t="shared" ref="AH41" si="50">S32</f>
        <v>0</v>
      </c>
    </row>
    <row r="42" spans="1:34">
      <c r="A42" t="s">
        <v>5</v>
      </c>
      <c r="B42" t="s">
        <v>6</v>
      </c>
      <c r="AB42" s="1"/>
    </row>
    <row r="43" spans="1:34">
      <c r="B43" t="s">
        <v>57</v>
      </c>
      <c r="AA43" s="1" t="s">
        <v>85</v>
      </c>
      <c r="AB43" s="5" t="s">
        <v>87</v>
      </c>
    </row>
    <row r="44" spans="1:34">
      <c r="B44" t="s">
        <v>37</v>
      </c>
      <c r="C44" t="s">
        <v>38</v>
      </c>
      <c r="D44" t="s">
        <v>39</v>
      </c>
      <c r="AB44" t="s">
        <v>88</v>
      </c>
    </row>
    <row r="45" spans="1:34">
      <c r="B45">
        <v>7801</v>
      </c>
      <c r="C45">
        <v>8867</v>
      </c>
      <c r="D45">
        <v>1752</v>
      </c>
    </row>
    <row r="46" spans="1:34">
      <c r="A46" t="s">
        <v>40</v>
      </c>
      <c r="B46">
        <v>71.12870144853224</v>
      </c>
      <c r="C46">
        <v>78.627833540092482</v>
      </c>
      <c r="D46">
        <v>87.654109589041099</v>
      </c>
      <c r="G46" t="str">
        <f t="shared" ref="G46:G57" si="51">A46</f>
        <v>Mean Age</v>
      </c>
      <c r="T46" t="str">
        <f>G46</f>
        <v>Mean Age</v>
      </c>
    </row>
    <row r="47" spans="1:34">
      <c r="A47" t="s">
        <v>41</v>
      </c>
      <c r="B47">
        <v>88.027176003076534</v>
      </c>
      <c r="C47">
        <v>85.643396864779518</v>
      </c>
      <c r="D47">
        <v>81.678082191780817</v>
      </c>
      <c r="G47" t="str">
        <f t="shared" si="51"/>
        <v>HP: No hospital days</v>
      </c>
      <c r="N47">
        <f t="shared" ref="N47:N57" si="52">B47-C47</f>
        <v>2.3837791382970153</v>
      </c>
      <c r="O47">
        <f t="shared" ref="O47:O57" si="53">C47-D47</f>
        <v>3.9653146729987014</v>
      </c>
      <c r="P47">
        <f t="shared" ref="P47:P57" si="54">O47-N47</f>
        <v>1.5815355347016862</v>
      </c>
      <c r="T47" t="str">
        <f>G47</f>
        <v>HP: No hospital days</v>
      </c>
    </row>
    <row r="48" spans="1:34">
      <c r="A48" t="s">
        <v>42</v>
      </c>
      <c r="B48">
        <v>95.897961799769263</v>
      </c>
      <c r="C48">
        <v>94.552836359535362</v>
      </c>
      <c r="D48">
        <v>91.324200913242009</v>
      </c>
      <c r="G48" t="str">
        <f t="shared" si="51"/>
        <v>BD: No bed days</v>
      </c>
      <c r="N48">
        <f t="shared" si="52"/>
        <v>1.3451254402339003</v>
      </c>
      <c r="O48">
        <f t="shared" si="53"/>
        <v>3.2286354462933531</v>
      </c>
      <c r="P48">
        <f t="shared" si="54"/>
        <v>1.8835100060594527</v>
      </c>
      <c r="T48" t="str">
        <f t="shared" ref="T48:T58" si="55">G48</f>
        <v>BD: No bed days</v>
      </c>
    </row>
    <row r="49" spans="1:20">
      <c r="A49" t="s">
        <v>43</v>
      </c>
      <c r="B49">
        <v>80.707601589539806</v>
      </c>
      <c r="C49">
        <v>75.155069358294796</v>
      </c>
      <c r="D49">
        <v>67.351598173515981</v>
      </c>
      <c r="G49" t="str">
        <f t="shared" si="51"/>
        <v>SPL: Satisfied with Purpose of Life</v>
      </c>
      <c r="N49">
        <f t="shared" si="52"/>
        <v>5.5525322312450101</v>
      </c>
      <c r="O49">
        <f t="shared" si="53"/>
        <v>7.8034711847788145</v>
      </c>
      <c r="P49">
        <f t="shared" si="54"/>
        <v>2.2509389535338045</v>
      </c>
      <c r="T49" t="str">
        <f t="shared" si="55"/>
        <v>SPL: Satisfied with Purpose of Life</v>
      </c>
    </row>
    <row r="50" spans="1:20">
      <c r="A50" t="s">
        <v>44</v>
      </c>
      <c r="B50">
        <v>87.565696705550565</v>
      </c>
      <c r="C50">
        <v>81.391677004623887</v>
      </c>
      <c r="D50">
        <v>70.947488584474883</v>
      </c>
      <c r="G50" t="str">
        <f t="shared" si="51"/>
        <v>DP: Not depressed</v>
      </c>
      <c r="N50">
        <f t="shared" si="52"/>
        <v>6.174019700926678</v>
      </c>
      <c r="O50">
        <f t="shared" si="53"/>
        <v>10.444188420149004</v>
      </c>
      <c r="P50">
        <f t="shared" si="54"/>
        <v>4.2701687192223261</v>
      </c>
      <c r="T50" t="str">
        <f t="shared" si="55"/>
        <v>DP: Not depressed</v>
      </c>
    </row>
    <row r="51" spans="1:20">
      <c r="A51" t="s">
        <v>45</v>
      </c>
      <c r="B51">
        <v>90.18074605819767</v>
      </c>
      <c r="C51">
        <v>82.699898500056392</v>
      </c>
      <c r="D51">
        <v>67.636986301369859</v>
      </c>
      <c r="G51" t="str">
        <f t="shared" si="51"/>
        <v>ADL: No ADL difficulties</v>
      </c>
      <c r="N51">
        <f t="shared" si="52"/>
        <v>7.4808475581412779</v>
      </c>
      <c r="O51">
        <f t="shared" si="53"/>
        <v>15.062912198686533</v>
      </c>
      <c r="P51">
        <f t="shared" si="54"/>
        <v>7.582064640545255</v>
      </c>
      <c r="T51" t="str">
        <f t="shared" si="55"/>
        <v>ADL: No ADL difficulties</v>
      </c>
    </row>
    <row r="52" spans="1:20">
      <c r="A52" t="s">
        <v>46</v>
      </c>
      <c r="B52">
        <v>95.321112677861819</v>
      </c>
      <c r="C52">
        <v>91.710837938423367</v>
      </c>
      <c r="D52">
        <v>85.61643835616438</v>
      </c>
      <c r="G52" t="str">
        <f t="shared" si="51"/>
        <v>FLW: Feel life is worthwhile</v>
      </c>
      <c r="N52">
        <f t="shared" si="52"/>
        <v>3.6102747394384522</v>
      </c>
      <c r="O52">
        <f t="shared" si="53"/>
        <v>6.0943995822589869</v>
      </c>
      <c r="P52">
        <f t="shared" si="54"/>
        <v>2.4841248428205347</v>
      </c>
      <c r="T52" t="str">
        <f t="shared" si="55"/>
        <v>FLW: Feel life is worthwhile</v>
      </c>
    </row>
    <row r="53" spans="1:20">
      <c r="A53" t="s">
        <v>47</v>
      </c>
      <c r="B53">
        <v>84.630175618510449</v>
      </c>
      <c r="C53">
        <v>78.752678470734182</v>
      </c>
      <c r="D53">
        <v>65.353881278538807</v>
      </c>
      <c r="G53" t="str">
        <f t="shared" si="51"/>
        <v>XS: Good extremity strength</v>
      </c>
      <c r="N53">
        <f t="shared" si="52"/>
        <v>5.8774971477762676</v>
      </c>
      <c r="O53">
        <f t="shared" si="53"/>
        <v>13.398797192195374</v>
      </c>
      <c r="P53">
        <f t="shared" si="54"/>
        <v>7.5213000444191067</v>
      </c>
      <c r="T53" t="str">
        <f t="shared" si="55"/>
        <v>XS: Good extremity strength</v>
      </c>
    </row>
    <row r="54" spans="1:20">
      <c r="A54" t="s">
        <v>48</v>
      </c>
      <c r="B54">
        <v>80.015382643250859</v>
      </c>
      <c r="C54">
        <v>73.598736889590612</v>
      </c>
      <c r="D54">
        <v>64.668949771689498</v>
      </c>
      <c r="G54" t="str">
        <f t="shared" si="51"/>
        <v>VG: Exc/ Very Good/ Good health</v>
      </c>
      <c r="N54">
        <f t="shared" si="52"/>
        <v>6.4166457536602479</v>
      </c>
      <c r="O54">
        <f t="shared" si="53"/>
        <v>8.9297871179011139</v>
      </c>
      <c r="P54">
        <f t="shared" si="54"/>
        <v>2.513141364240866</v>
      </c>
      <c r="T54" t="str">
        <f t="shared" si="55"/>
        <v>VG: Exc/ Very Good/ Good health</v>
      </c>
    </row>
    <row r="55" spans="1:20">
      <c r="A55" t="s">
        <v>49</v>
      </c>
      <c r="B55">
        <v>73.836687604153312</v>
      </c>
      <c r="C55">
        <v>58.554189692116836</v>
      </c>
      <c r="D55">
        <v>29.965753424657535</v>
      </c>
      <c r="G55" t="str">
        <f t="shared" si="51"/>
        <v>TW: Walk 10 feet &lt; 10 seconds</v>
      </c>
      <c r="N55">
        <f t="shared" si="52"/>
        <v>15.282497912036476</v>
      </c>
      <c r="O55">
        <f t="shared" si="53"/>
        <v>28.588436267459301</v>
      </c>
      <c r="P55">
        <f t="shared" si="54"/>
        <v>13.305938355422825</v>
      </c>
      <c r="T55" t="str">
        <f t="shared" si="55"/>
        <v>TW: Walk 10 feet &lt; 10 seconds</v>
      </c>
    </row>
    <row r="56" spans="1:20">
      <c r="A56" t="s">
        <v>50</v>
      </c>
      <c r="B56">
        <v>80.887065760799899</v>
      </c>
      <c r="C56">
        <v>70.452238637645195</v>
      </c>
      <c r="D56">
        <v>50.742009132420094</v>
      </c>
      <c r="G56" t="str">
        <f t="shared" si="51"/>
        <v>YD: No IADL difficulties</v>
      </c>
      <c r="N56">
        <f t="shared" si="52"/>
        <v>10.434827123154705</v>
      </c>
      <c r="O56">
        <f t="shared" si="53"/>
        <v>19.710229505225101</v>
      </c>
      <c r="P56">
        <f t="shared" si="54"/>
        <v>9.2754023820703964</v>
      </c>
      <c r="T56" t="str">
        <f t="shared" si="55"/>
        <v>YD: No IADL difficulties</v>
      </c>
    </row>
    <row r="57" spans="1:20">
      <c r="A57" t="s">
        <v>51</v>
      </c>
      <c r="B57">
        <v>67.234969875656972</v>
      </c>
      <c r="C57">
        <v>53.095748280139844</v>
      </c>
      <c r="D57">
        <v>25.684931506849313</v>
      </c>
      <c r="G57" t="str">
        <f t="shared" si="51"/>
        <v>CG: 3MSE &gt; 90</v>
      </c>
      <c r="N57">
        <f t="shared" si="52"/>
        <v>14.139221595517128</v>
      </c>
      <c r="O57">
        <f t="shared" si="53"/>
        <v>27.410816773290531</v>
      </c>
      <c r="P57">
        <f t="shared" si="54"/>
        <v>13.271595177773403</v>
      </c>
      <c r="T57" t="str">
        <f t="shared" si="55"/>
        <v>CG: 3MSE &gt; 90</v>
      </c>
    </row>
    <row r="58" spans="1:20">
      <c r="A58" t="s">
        <v>52</v>
      </c>
      <c r="B58">
        <v>54.698115626201769</v>
      </c>
      <c r="C58">
        <v>66.065185519341384</v>
      </c>
      <c r="D58">
        <v>63.527397260273972</v>
      </c>
      <c r="G58" t="str">
        <f>A59</f>
        <v>BK: Walked 4+ blocks per day</v>
      </c>
      <c r="N58">
        <f>B59-C59</f>
        <v>9.8912995440735756</v>
      </c>
      <c r="O58">
        <f t="shared" ref="O58:P58" si="56">C59-D59</f>
        <v>15.508982822254595</v>
      </c>
      <c r="P58">
        <f t="shared" si="56"/>
        <v>22.260273972602739</v>
      </c>
      <c r="T58" t="str">
        <f t="shared" si="55"/>
        <v>BK: Walked 4+ blocks per day</v>
      </c>
    </row>
    <row r="59" spans="1:20">
      <c r="A59" t="s">
        <v>53</v>
      </c>
      <c r="B59">
        <v>47.66055633893091</v>
      </c>
      <c r="C59">
        <v>37.769256794857334</v>
      </c>
      <c r="D59">
        <v>22.260273972602739</v>
      </c>
    </row>
    <row r="60" spans="1:20">
      <c r="A60" t="s">
        <v>54</v>
      </c>
      <c r="B60">
        <v>44.844818516570228</v>
      </c>
      <c r="C60">
        <v>43.672773753728166</v>
      </c>
      <c r="D60">
        <v>38.674033149171272</v>
      </c>
      <c r="P60" s="1"/>
    </row>
    <row r="61" spans="1:20">
      <c r="A61" t="s">
        <v>55</v>
      </c>
      <c r="B61">
        <v>72.698579694897418</v>
      </c>
      <c r="C61">
        <v>71.580741371964208</v>
      </c>
      <c r="D61">
        <v>66.574585635359114</v>
      </c>
    </row>
    <row r="62" spans="1:20">
      <c r="A62" t="s">
        <v>56</v>
      </c>
    </row>
    <row r="64" spans="1:20">
      <c r="A64" t="s">
        <v>68</v>
      </c>
      <c r="B64">
        <v>36</v>
      </c>
      <c r="C64">
        <v>40</v>
      </c>
      <c r="D64">
        <v>37</v>
      </c>
      <c r="E64" t="s">
        <v>71</v>
      </c>
    </row>
    <row r="65" spans="1:4">
      <c r="A65" s="1" t="s">
        <v>69</v>
      </c>
      <c r="B65">
        <f>100-B64</f>
        <v>64</v>
      </c>
      <c r="C65">
        <f t="shared" ref="C65:D65" si="57">100-C64</f>
        <v>60</v>
      </c>
      <c r="D65">
        <f t="shared" si="57"/>
        <v>63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Sheet3!Print_Area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Diehr</dc:creator>
  <cp:lastModifiedBy>Paula Diehr</cp:lastModifiedBy>
  <cp:lastPrinted>2011-06-08T17:18:33Z</cp:lastPrinted>
  <dcterms:created xsi:type="dcterms:W3CDTF">2011-04-26T23:44:48Z</dcterms:created>
  <dcterms:modified xsi:type="dcterms:W3CDTF">2011-07-06T20:00:22Z</dcterms:modified>
</cp:coreProperties>
</file>