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60" yWindow="-420" windowWidth="37460" windowHeight="22600" tabRatio="702"/>
  </bookViews>
  <sheets>
    <sheet name="Getting Started" sheetId="16" r:id="rId1"/>
    <sheet name="Tacoma Syndrome" sheetId="12" r:id="rId2"/>
  </sheets>
  <calcPr calcId="130407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0" i="16"/>
  <c r="B11"/>
  <c r="B12"/>
  <c r="B13"/>
  <c r="B14"/>
  <c r="B15"/>
  <c r="B16"/>
  <c r="B17"/>
  <c r="B18"/>
  <c r="B19"/>
  <c r="B20"/>
  <c r="B23"/>
  <c r="B24"/>
  <c r="B25"/>
  <c r="B26"/>
  <c r="B27"/>
  <c r="B29"/>
  <c r="B30"/>
  <c r="J10"/>
  <c r="J11"/>
  <c r="J12"/>
  <c r="J15"/>
  <c r="J14"/>
  <c r="E11"/>
  <c r="E10"/>
  <c r="B28"/>
  <c r="B9" i="12"/>
  <c r="B10"/>
  <c r="B11"/>
  <c r="B12"/>
  <c r="B13"/>
  <c r="B14"/>
  <c r="B15"/>
  <c r="B16"/>
  <c r="B17"/>
  <c r="B18"/>
  <c r="B19"/>
  <c r="B21"/>
  <c r="B22"/>
  <c r="B23"/>
  <c r="B24"/>
  <c r="B25"/>
  <c r="B27"/>
  <c r="B28"/>
  <c r="E9"/>
  <c r="E10"/>
  <c r="E11"/>
  <c r="I9"/>
  <c r="I10"/>
  <c r="I11"/>
  <c r="J3"/>
  <c r="H3"/>
  <c r="I3"/>
  <c r="C19"/>
  <c r="C26"/>
  <c r="I13"/>
  <c r="I12"/>
  <c r="B26"/>
</calcChain>
</file>

<file path=xl/sharedStrings.xml><?xml version="1.0" encoding="utf-8"?>
<sst xmlns="http://schemas.openxmlformats.org/spreadsheetml/2006/main" count="90" uniqueCount="89">
  <si>
    <t>The real world...</t>
    <phoneticPr fontId="2" type="noConversion"/>
  </si>
  <si>
    <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</si>
  <si>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</si>
  <si>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</si>
  <si>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</si>
  <si>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8"/>
        <rFont val="Times"/>
      </rPr>
      <t xml:space="preserve"> = </t>
    </r>
    <phoneticPr fontId="2" type="noConversion"/>
  </si>
  <si>
    <t>Population SD of temperatures</t>
    <phoneticPr fontId="2" type="noConversion"/>
  </si>
  <si>
    <t>The data (sample)...</t>
    <phoneticPr fontId="2" type="noConversion"/>
  </si>
  <si>
    <t>HYPOTHESIS TESTING</t>
    <phoneticPr fontId="2" type="noConversion"/>
  </si>
  <si>
    <t>CONFIDENCE INTERVALS</t>
    <phoneticPr fontId="2" type="noConversion"/>
  </si>
  <si>
    <t>Obt t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</si>
  <si>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</si>
  <si>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8"/>
        <rFont val="Times"/>
      </rPr>
      <t>1Q</t>
    </r>
    <r>
      <rPr>
        <sz val="18"/>
        <color indexed="8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</si>
  <si>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8"/>
        <rFont val="Times"/>
      </rPr>
      <t>2Q</t>
    </r>
    <r>
      <rPr>
        <sz val="18"/>
        <color indexed="8"/>
        <rFont val="Times"/>
      </rPr>
      <t xml:space="preserve"> =</t>
    </r>
    <phoneticPr fontId="2" type="noConversion"/>
  </si>
  <si>
    <t>CI magnitude = ±</t>
    <phoneticPr fontId="2" type="noConversion"/>
  </si>
  <si>
    <t>CI high =</t>
    <phoneticPr fontId="2" type="noConversion"/>
  </si>
  <si>
    <t>CI low =</t>
    <phoneticPr fontId="2" type="noConversion"/>
  </si>
  <si>
    <t xml:space="preserve">M = </t>
    <phoneticPr fontId="2" type="noConversion"/>
  </si>
  <si>
    <t>CALCULATIONS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</si>
  <si>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</si>
  <si>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</si>
  <si>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</si>
  <si>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</si>
  <si>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</si>
  <si>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</si>
  <si>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</si>
  <si>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</si>
  <si>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t>Person</t>
    <phoneticPr fontId="2" type="noConversion"/>
  </si>
  <si>
    <t>Temperature</t>
    <phoneticPr fontId="2" type="noConversion"/>
  </si>
  <si>
    <t>= n-1</t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</si>
  <si>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-T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</si>
  <si>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t>= SS/df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</si>
  <si>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</si>
  <si>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</si>
  <si>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CI percent =</t>
    <phoneticPr fontId="2" type="noConversion"/>
  </si>
  <si>
    <t>CI magnitude = ±</t>
    <phoneticPr fontId="2" type="noConversion"/>
  </si>
  <si>
    <t>CI high =</t>
    <phoneticPr fontId="2" type="noConversion"/>
  </si>
  <si>
    <t>(optional)</t>
    <phoneticPr fontId="2" type="noConversion"/>
  </si>
  <si>
    <t>CI low =</t>
    <phoneticPr fontId="2" type="noConversion"/>
  </si>
  <si>
    <r>
      <t>= sqrt(est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)</t>
    </r>
    <phoneticPr fontId="2" type="noConversion"/>
  </si>
  <si>
    <r>
      <t>= 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</si>
  <si>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r>
      <t>= sqrt(est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>)</t>
    </r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</si>
  <si>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/>
    </r>
    <phoneticPr fontId="2" type="noConversion"/>
  </si>
  <si>
    <t>= total number of scores</t>
    <phoneticPr fontId="2" type="noConversion"/>
  </si>
  <si>
    <t>required</t>
    <phoneticPr fontId="2" type="noConversion"/>
  </si>
  <si>
    <t>How to generate data</t>
    <phoneticPr fontId="2" type="noConversion"/>
  </si>
  <si>
    <r>
      <t>a</t>
    </r>
    <r>
      <rPr>
        <sz val="18"/>
        <color indexed="8"/>
        <rFont val="Times"/>
      </rPr>
      <t xml:space="preserve"> =</t>
    </r>
    <phoneticPr fontId="2" type="noConversion"/>
  </si>
  <si>
    <t>CI percent =</t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</si>
  <si>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</si>
  <si>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</si>
  <si>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t>For Graph: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</si>
  <si>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</si>
  <si>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</si>
  <si>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</si>
  <si>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</si>
  <si>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</si>
  <si>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sz val="18"/>
        <color indexed="9"/>
        <rFont val="Times"/>
      </rPr>
      <t xml:space="preserve"> = </t>
    </r>
    <phoneticPr fontId="2" type="noConversion"/>
  </si>
  <si>
    <t>CALCULATIONS</t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</si>
  <si>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</si>
  <si>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</si>
  <si>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t>Decision:</t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</si>
  <si>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</t>
    </r>
    <phoneticPr fontId="2" type="noConversion"/>
  </si>
  <si>
    <t>The data (sample)...</t>
    <phoneticPr fontId="2" type="noConversion"/>
  </si>
  <si>
    <t>Temperature</t>
    <phoneticPr fontId="2" type="noConversion"/>
  </si>
  <si>
    <t>(required)</t>
    <phoneticPr fontId="2" type="noConversion"/>
  </si>
  <si>
    <t>Person</t>
    <phoneticPr fontId="2" type="noConversion"/>
  </si>
  <si>
    <t>The real world...</t>
    <phoneticPr fontId="2" type="noConversion"/>
  </si>
  <si>
    <r>
      <t>m</t>
    </r>
    <r>
      <rPr>
        <vertAlign val="subscript"/>
        <sz val="18"/>
        <color indexed="9"/>
        <rFont val="Times"/>
      </rPr>
      <t>N</t>
    </r>
    <r>
      <rPr>
        <sz val="18"/>
        <color indexed="9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</si>
  <si>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</si>
  <si>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</si>
  <si>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9"/>
        <rFont val="Times"/>
      </rPr>
      <t xml:space="preserve"> = </t>
    </r>
    <phoneticPr fontId="2" type="noConversion"/>
  </si>
  <si>
    <r>
      <t xml:space="preserve">= actual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phoneticPr fontId="2" type="noConversion"/>
  </si>
  <si>
    <t>CONFIDENCE INTERVALS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</si>
  <si>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</t>
    </r>
    <phoneticPr fontId="2" type="noConversion"/>
  </si>
  <si>
    <t>Obt t =</t>
    <phoneticPr fontId="2" type="noConversion"/>
  </si>
  <si>
    <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</si>
  <si>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&gt;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</si>
  <si>
    <t>(implies one-tailed test)</t>
    <phoneticPr fontId="2" type="noConversion"/>
  </si>
  <si>
    <t xml:space="preserve">M = </t>
    <phoneticPr fontId="2" type="noConversion"/>
  </si>
  <si>
    <r>
      <t xml:space="preserve">= actual </t>
    </r>
    <r>
      <rPr>
        <sz val="18"/>
        <color indexed="9"/>
        <rFont val="Symbol"/>
      </rPr>
      <t>s</t>
    </r>
    <phoneticPr fontId="2" type="noConversion"/>
  </si>
  <si>
    <r>
      <t>= (M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-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>)/est</t>
    </r>
    <r>
      <rPr>
        <sz val="18"/>
        <color indexed="8"/>
        <rFont val="Symbol"/>
      </rPr>
      <t>s</t>
    </r>
    <r>
      <rPr>
        <vertAlign val="subscript"/>
        <sz val="18"/>
        <color indexed="8"/>
        <rFont val="Times"/>
      </rPr>
      <t>M</t>
    </r>
    <phoneticPr fontId="2" type="noConversion"/>
  </si>
  <si>
    <t>Population SD of temperatures</t>
    <phoneticPr fontId="2" type="noConversion"/>
  </si>
  <si>
    <t>CI</t>
    <phoneticPr fontId="2" type="noConversion"/>
  </si>
  <si>
    <t>Optional</t>
    <phoneticPr fontId="2" type="noConversion"/>
  </si>
  <si>
    <t>Hypotheses...</t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</si>
  <si>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0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</si>
  <si>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1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&gt;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</si>
  <si>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t>(implies one-tailed test)</t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</si>
  <si>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0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</si>
</sst>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#,##0.0"/>
    <numFmt numFmtId="170" formatCode="#,##0.000"/>
    <numFmt numFmtId="171" formatCode="0.0"/>
    <numFmt numFmtId="172" formatCode="0.0%"/>
  </numFmts>
  <fonts count="19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name val="Symbol"/>
    </font>
    <font>
      <sz val="18"/>
      <color indexed="13"/>
      <name val="Times"/>
    </font>
    <font>
      <sz val="24"/>
      <color indexed="9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sz val="18"/>
      <color indexed="8"/>
      <name val="Times"/>
    </font>
    <font>
      <sz val="18"/>
      <color indexed="8"/>
      <name val="Symbol"/>
    </font>
    <font>
      <sz val="24"/>
      <color indexed="8"/>
      <name val="Times"/>
    </font>
    <font>
      <vertAlign val="subscript"/>
      <sz val="18"/>
      <color indexed="8"/>
      <name val="Times"/>
    </font>
    <font>
      <u/>
      <sz val="18"/>
      <color indexed="8"/>
      <name val="Times"/>
    </font>
    <font>
      <vertAlign val="superscript"/>
      <sz val="18"/>
      <color indexed="8"/>
      <name val="Times"/>
    </font>
    <font>
      <u/>
      <sz val="40"/>
      <color indexed="8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7">
    <xf numFmtId="4" fontId="0" fillId="0" borderId="0" xfId="0">
      <alignment horizontal="center" vertical="center"/>
    </xf>
    <xf numFmtId="4" fontId="4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4" fontId="3" fillId="0" borderId="0" xfId="0" applyFont="1" applyFill="1" applyBorder="1" applyAlignment="1">
      <alignment horizontal="center" vertical="center"/>
    </xf>
    <xf numFmtId="4" fontId="3" fillId="0" borderId="0" xfId="0" applyFont="1" applyAlignment="1">
      <alignment vertical="center" wrapText="1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horizontal="left" vertical="center"/>
    </xf>
    <xf numFmtId="4" fontId="10" fillId="3" borderId="0" xfId="0" applyFont="1" applyFill="1" applyAlignment="1">
      <alignment horizontal="left" vertical="center"/>
    </xf>
    <xf numFmtId="4" fontId="7" fillId="3" borderId="0" xfId="0" applyFont="1" applyFill="1" applyAlignment="1">
      <alignment horizontal="center" vertical="center"/>
    </xf>
    <xf numFmtId="4" fontId="7" fillId="3" borderId="0" xfId="0" applyFont="1" applyFill="1" applyAlignment="1">
      <alignment horizontal="right" vertical="center"/>
    </xf>
    <xf numFmtId="171" fontId="7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69" fontId="7" fillId="3" borderId="0" xfId="0" applyNumberFormat="1" applyFont="1" applyFill="1" applyAlignment="1">
      <alignment horizontal="right" vertical="center"/>
    </xf>
    <xf numFmtId="170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/>
    </xf>
    <xf numFmtId="4" fontId="7" fillId="0" borderId="0" xfId="0" applyFont="1" applyFill="1" applyAlignment="1">
      <alignment horizontal="center" vertical="center"/>
    </xf>
    <xf numFmtId="4" fontId="3" fillId="3" borderId="0" xfId="0" applyFont="1" applyFill="1" applyAlignment="1">
      <alignment horizontal="center" vertical="center"/>
    </xf>
    <xf numFmtId="4" fontId="7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center" vertical="center"/>
    </xf>
    <xf numFmtId="4" fontId="5" fillId="3" borderId="0" xfId="0" applyFont="1" applyFill="1" applyBorder="1" applyAlignment="1">
      <alignment horizontal="right" vertical="center"/>
    </xf>
    <xf numFmtId="4" fontId="5" fillId="3" borderId="0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4" fontId="5" fillId="3" borderId="0" xfId="0" applyFont="1" applyFill="1" applyBorder="1" applyAlignment="1">
      <alignment vertical="center"/>
    </xf>
    <xf numFmtId="4" fontId="6" fillId="4" borderId="0" xfId="0" applyFont="1" applyFill="1" applyAlignment="1">
      <alignment horizontal="left" vertical="center"/>
    </xf>
    <xf numFmtId="4" fontId="7" fillId="4" borderId="0" xfId="0" applyFont="1" applyFill="1" applyAlignment="1">
      <alignment horizontal="center" vertical="center"/>
    </xf>
    <xf numFmtId="4" fontId="8" fillId="4" borderId="0" xfId="0" applyFont="1" applyFill="1" applyAlignment="1">
      <alignment horizontal="right" vertical="center"/>
    </xf>
    <xf numFmtId="4" fontId="7" fillId="4" borderId="0" xfId="0" applyFont="1" applyFill="1" applyAlignment="1">
      <alignment horizontal="left" vertical="center"/>
    </xf>
    <xf numFmtId="4" fontId="6" fillId="5" borderId="0" xfId="0" applyFont="1" applyFill="1" applyAlignment="1">
      <alignment horizontal="left" vertical="center"/>
    </xf>
    <xf numFmtId="4" fontId="7" fillId="5" borderId="0" xfId="0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169" fontId="7" fillId="5" borderId="0" xfId="0" applyNumberFormat="1" applyFont="1" applyFill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169" fontId="7" fillId="5" borderId="4" xfId="0" applyNumberFormat="1" applyFont="1" applyFill="1" applyBorder="1" applyAlignment="1">
      <alignment horizontal="center" vertical="center"/>
    </xf>
    <xf numFmtId="4" fontId="7" fillId="4" borderId="0" xfId="0" quotePrefix="1" applyFont="1" applyFill="1" applyAlignment="1">
      <alignment horizontal="left" vertical="center"/>
    </xf>
    <xf numFmtId="4" fontId="7" fillId="3" borderId="0" xfId="0" applyFont="1" applyFill="1" applyBorder="1" applyAlignment="1">
      <alignment horizontal="center" vertical="center"/>
    </xf>
    <xf numFmtId="4" fontId="10" fillId="3" borderId="0" xfId="0" applyFont="1" applyFill="1" applyBorder="1" applyAlignment="1">
      <alignment horizontal="left" vertical="center"/>
    </xf>
    <xf numFmtId="4" fontId="3" fillId="3" borderId="0" xfId="0" applyFont="1" applyFill="1" applyBorder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4" fontId="3" fillId="0" borderId="0" xfId="0" applyFont="1" applyFill="1" applyBorder="1" applyAlignment="1">
      <alignment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4" fontId="5" fillId="3" borderId="4" xfId="0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4" fontId="7" fillId="5" borderId="0" xfId="0" applyNumberFormat="1" applyFont="1" applyFill="1" applyAlignment="1">
      <alignment horizontal="center" vertical="center"/>
    </xf>
    <xf numFmtId="4" fontId="7" fillId="5" borderId="4" xfId="0" applyFont="1" applyFill="1" applyBorder="1" applyAlignment="1">
      <alignment horizontal="center" vertical="center" wrapText="1"/>
    </xf>
    <xf numFmtId="170" fontId="5" fillId="3" borderId="0" xfId="0" applyNumberFormat="1" applyFont="1" applyFill="1" applyAlignment="1">
      <alignment horizontal="center" vertical="center"/>
    </xf>
    <xf numFmtId="4" fontId="7" fillId="5" borderId="7" xfId="0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4" fontId="3" fillId="6" borderId="0" xfId="0" applyFont="1" applyFill="1" applyAlignment="1">
      <alignment horizontal="center" vertical="center"/>
    </xf>
    <xf numFmtId="170" fontId="7" fillId="4" borderId="0" xfId="0" applyNumberFormat="1" applyFont="1" applyFill="1" applyAlignment="1">
      <alignment horizontal="center" vertical="center"/>
    </xf>
    <xf numFmtId="4" fontId="8" fillId="4" borderId="6" xfId="0" applyFont="1" applyFill="1" applyBorder="1" applyAlignment="1">
      <alignment horizontal="right" vertical="center"/>
    </xf>
    <xf numFmtId="4" fontId="7" fillId="4" borderId="6" xfId="0" applyFont="1" applyFill="1" applyBorder="1" applyAlignment="1">
      <alignment horizontal="center" vertical="center"/>
    </xf>
    <xf numFmtId="4" fontId="7" fillId="4" borderId="6" xfId="0" applyFont="1" applyFill="1" applyBorder="1" applyAlignment="1">
      <alignment horizontal="left" vertical="center"/>
    </xf>
    <xf numFmtId="4" fontId="7" fillId="3" borderId="0" xfId="0" applyFont="1" applyFill="1" applyBorder="1" applyAlignment="1">
      <alignment vertical="center"/>
    </xf>
    <xf numFmtId="4" fontId="8" fillId="4" borderId="4" xfId="0" applyFont="1" applyFill="1" applyBorder="1" applyAlignment="1">
      <alignment horizontal="center" vertical="center"/>
    </xf>
    <xf numFmtId="4" fontId="7" fillId="5" borderId="4" xfId="0" applyFont="1" applyFill="1" applyBorder="1" applyAlignment="1">
      <alignment horizontal="center" vertical="center"/>
    </xf>
    <xf numFmtId="4" fontId="7" fillId="6" borderId="0" xfId="0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horizontal="left" vertical="center"/>
    </xf>
    <xf numFmtId="4" fontId="12" fillId="0" borderId="0" xfId="0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/>
    </xf>
    <xf numFmtId="4" fontId="13" fillId="0" borderId="0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 vertical="center"/>
    </xf>
    <xf numFmtId="9" fontId="12" fillId="0" borderId="0" xfId="1" applyFont="1" applyFill="1" applyBorder="1" applyAlignment="1">
      <alignment horizontal="left" vertical="center"/>
    </xf>
    <xf numFmtId="4" fontId="12" fillId="0" borderId="0" xfId="0" applyFont="1" applyFill="1" applyBorder="1" applyAlignment="1">
      <alignment horizontal="center" vertical="center"/>
    </xf>
    <xf numFmtId="4" fontId="14" fillId="0" borderId="0" xfId="0" applyFont="1" applyFill="1" applyBorder="1" applyAlignment="1">
      <alignment horizontal="left" vertical="center"/>
    </xf>
    <xf numFmtId="4" fontId="13" fillId="0" borderId="0" xfId="0" applyFont="1" applyFill="1" applyBorder="1" applyAlignment="1">
      <alignment horizontal="center" vertical="center"/>
    </xf>
    <xf numFmtId="4" fontId="12" fillId="0" borderId="0" xfId="0" applyFont="1" applyBorder="1" applyAlignment="1">
      <alignment horizontal="center" vertical="center"/>
    </xf>
    <xf numFmtId="4" fontId="12" fillId="0" borderId="0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4" fontId="12" fillId="0" borderId="0" xfId="0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0" quotePrefix="1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horizontal="center" vertical="center" wrapText="1"/>
    </xf>
    <xf numFmtId="170" fontId="12" fillId="0" borderId="0" xfId="0" quotePrefix="1" applyNumberFormat="1" applyFont="1" applyFill="1" applyBorder="1" applyAlignment="1">
      <alignment horizontal="left" vertical="center"/>
    </xf>
    <xf numFmtId="4" fontId="12" fillId="0" borderId="0" xfId="0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horizontal="center" vertical="center"/>
    </xf>
    <xf numFmtId="4" fontId="12" fillId="0" borderId="0" xfId="0" applyFont="1" applyBorder="1" applyAlignment="1">
      <alignment horizontal="center" vertical="top"/>
    </xf>
    <xf numFmtId="4" fontId="18" fillId="0" borderId="0" xfId="0" applyFont="1" applyBorder="1" applyAlignment="1">
      <alignment horizontal="left" vertical="top"/>
    </xf>
    <xf numFmtId="4" fontId="12" fillId="0" borderId="8" xfId="0" quotePrefix="1" applyFont="1" applyFill="1" applyBorder="1" applyAlignment="1">
      <alignment horizontal="left" vertical="center"/>
    </xf>
    <xf numFmtId="4" fontId="12" fillId="0" borderId="9" xfId="0" applyFont="1" applyFill="1" applyBorder="1" applyAlignment="1">
      <alignment vertical="center" wrapText="1"/>
    </xf>
    <xf numFmtId="4" fontId="12" fillId="0" borderId="10" xfId="0" applyFont="1" applyFill="1" applyBorder="1" applyAlignment="1">
      <alignment horizontal="right" vertical="center"/>
    </xf>
    <xf numFmtId="4" fontId="13" fillId="0" borderId="1" xfId="0" applyFont="1" applyFill="1" applyBorder="1" applyAlignment="1">
      <alignment horizontal="right" vertical="center"/>
    </xf>
    <xf numFmtId="4" fontId="12" fillId="0" borderId="1" xfId="0" applyFont="1" applyFill="1" applyBorder="1" applyAlignment="1">
      <alignment horizontal="center" vertical="center"/>
    </xf>
    <xf numFmtId="4" fontId="12" fillId="0" borderId="1" xfId="0" applyFont="1" applyFill="1" applyBorder="1" applyAlignment="1">
      <alignment horizontal="left" vertical="center"/>
    </xf>
    <xf numFmtId="4" fontId="12" fillId="0" borderId="1" xfId="0" applyFont="1" applyFill="1" applyBorder="1" applyAlignment="1">
      <alignment vertical="center" wrapText="1"/>
    </xf>
    <xf numFmtId="4" fontId="8" fillId="6" borderId="0" xfId="0" applyFont="1" applyFill="1" applyBorder="1" applyAlignment="1">
      <alignment horizontal="center" vertical="center"/>
    </xf>
    <xf numFmtId="2" fontId="7" fillId="6" borderId="0" xfId="0" applyNumberFormat="1" applyFont="1" applyFill="1" applyBorder="1" applyAlignment="1">
      <alignment horizontal="center" vertical="center"/>
    </xf>
    <xf numFmtId="4" fontId="7" fillId="6" borderId="0" xfId="0" applyFont="1" applyFill="1" applyBorder="1" applyAlignment="1">
      <alignment horizontal="left" vertical="center"/>
    </xf>
    <xf numFmtId="9" fontId="7" fillId="6" borderId="0" xfId="1" applyFont="1" applyFill="1" applyBorder="1" applyAlignment="1">
      <alignment horizontal="center" vertical="center"/>
    </xf>
    <xf numFmtId="4" fontId="12" fillId="0" borderId="12" xfId="0" applyFont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4" fontId="12" fillId="0" borderId="3" xfId="0" applyFont="1" applyFill="1" applyBorder="1" applyAlignment="1">
      <alignment vertical="center"/>
    </xf>
    <xf numFmtId="4" fontId="12" fillId="0" borderId="0" xfId="0" applyFont="1" applyFill="1" applyBorder="1" applyAlignment="1">
      <alignment vertical="center"/>
    </xf>
    <xf numFmtId="4" fontId="3" fillId="2" borderId="0" xfId="0" applyFont="1" applyFill="1" applyBorder="1" applyAlignment="1">
      <alignment horizontal="center" vertical="center"/>
    </xf>
  </cellXfs>
  <cellStyles count="6">
    <cellStyle name="Comma [0]_Simple effects" xfId="3"/>
    <cellStyle name="Comma_Simple effects" xfId="2"/>
    <cellStyle name="Currency [0]_Simple effects" xfId="5"/>
    <cellStyle name="Currency_Simple effects" xfId="4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mu</c:v>
          </c:tx>
          <c:spPr>
            <a:solidFill>
              <a:srgbClr val="3366FF"/>
            </a:solidFill>
            <a:ln>
              <a:solidFill>
                <a:schemeClr val="accent1"/>
              </a:solidFill>
            </a:ln>
          </c:spPr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Syndrome'!$H$3</c:f>
              <c:numCache>
                <c:formatCode>#,##0.00</c:formatCode>
                <c:ptCount val="1"/>
                <c:pt idx="0">
                  <c:v>99.5</c:v>
                </c:pt>
              </c:numCache>
            </c:numRef>
          </c:val>
        </c:ser>
        <c:ser>
          <c:idx val="2"/>
          <c:order val="1"/>
          <c:tx>
            <c:v>M</c:v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errBars>
            <c:errBarType val="both"/>
            <c:errValType val="cust"/>
            <c:plus>
              <c:numRef>
                <c:f>'Tacoma Syndrome'!$J$3</c:f>
                <c:numCache>
                  <c:formatCode>General</c:formatCode>
                  <c:ptCount val="1"/>
                  <c:pt idx="0">
                    <c:v>0.692784988488413</c:v>
                  </c:pt>
                </c:numCache>
              </c:numRef>
            </c:plus>
            <c:minus>
              <c:numRef>
                <c:f>'Tacoma Syndrome'!$J$3</c:f>
                <c:numCache>
                  <c:formatCode>General</c:formatCode>
                  <c:ptCount val="1"/>
                  <c:pt idx="0">
                    <c:v>0.692784988488413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Syndrome'!$I$3</c:f>
              <c:numCache>
                <c:formatCode>#,##0.00</c:formatCode>
                <c:ptCount val="1"/>
                <c:pt idx="0">
                  <c:v>99.63000000000001</c:v>
                </c:pt>
              </c:numCache>
            </c:numRef>
          </c:val>
        </c:ser>
        <c:axId val="508120760"/>
        <c:axId val="508126472"/>
      </c:barChart>
      <c:catAx>
        <c:axId val="508120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         Mean</a:t>
                </a:r>
              </a:p>
            </c:rich>
          </c:tx>
          <c:layout/>
        </c:title>
        <c:numFmt formatCode="#,##0.00" sourceLinked="1"/>
        <c:tickLblPos val="nextTo"/>
        <c:crossAx val="508126472"/>
        <c:crosses val="autoZero"/>
        <c:auto val="1"/>
        <c:lblAlgn val="ctr"/>
        <c:lblOffset val="100"/>
      </c:catAx>
      <c:valAx>
        <c:axId val="508126472"/>
        <c:scaling>
          <c:orientation val="minMax"/>
          <c:max val="101.0"/>
          <c:min val="98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TS Patent Mean Temperature</a:t>
                </a:r>
              </a:p>
            </c:rich>
          </c:tx>
          <c:layout/>
        </c:title>
        <c:numFmt formatCode="#,##0" sourceLinked="0"/>
        <c:tickLblPos val="nextTo"/>
        <c:crossAx val="508120760"/>
        <c:crosses val="autoZero"/>
        <c:crossBetween val="between"/>
        <c:majorUnit val="1.0"/>
      </c:valAx>
    </c:plotArea>
    <c:plotVisOnly val="1"/>
  </c:chart>
  <c:spPr>
    <a:solidFill>
      <a:schemeClr val="bg1">
        <a:lumMod val="65000"/>
      </a:schemeClr>
    </a:solidFill>
    <a:ln w="1905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215901</xdr:colOff>
      <xdr:row>14</xdr:row>
      <xdr:rowOff>25400</xdr:rowOff>
    </xdr:from>
    <xdr:to>
      <xdr:col>9</xdr:col>
      <xdr:colOff>1</xdr:colOff>
      <xdr:row>27</xdr:row>
      <xdr:rowOff>266700</xdr:rowOff>
    </xdr:to>
    <xdr:grpSp>
      <xdr:nvGrpSpPr>
        <xdr:cNvPr id="7" name="Group 6"/>
        <xdr:cNvGrpSpPr/>
      </xdr:nvGrpSpPr>
      <xdr:grpSpPr>
        <a:xfrm>
          <a:off x="5016501" y="4876800"/>
          <a:ext cx="5651500" cy="5003800"/>
          <a:chOff x="11657154" y="1638135"/>
          <a:chExt cx="4659086" cy="5538439"/>
        </a:xfrm>
      </xdr:grpSpPr>
      <xdr:graphicFrame macro="">
        <xdr:nvGraphicFramePr>
          <xdr:cNvPr id="3" name="Chart 2"/>
          <xdr:cNvGraphicFramePr/>
        </xdr:nvGraphicFramePr>
        <xdr:xfrm>
          <a:off x="11657154" y="1638135"/>
          <a:ext cx="4659086" cy="55384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Straight Connector 4"/>
          <xdr:cNvCxnSpPr/>
        </xdr:nvCxnSpPr>
        <xdr:spPr>
          <a:xfrm flipV="1">
            <a:off x="12700386" y="5629478"/>
            <a:ext cx="3519192" cy="31218"/>
          </a:xfrm>
          <a:prstGeom prst="line">
            <a:avLst/>
          </a:prstGeom>
          <a:ln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/>
          <xdr:cNvSpPr txBox="1"/>
        </xdr:nvSpPr>
        <xdr:spPr>
          <a:xfrm>
            <a:off x="12091176" y="5378381"/>
            <a:ext cx="730338" cy="5109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en-US" sz="2400"/>
              <a:t>98.6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6"/>
  <sheetViews>
    <sheetView tabSelected="1" workbookViewId="0">
      <selection activeCell="J21" sqref="J21"/>
    </sheetView>
  </sheetViews>
  <sheetFormatPr baseColWidth="10" defaultColWidth="13.09765625" defaultRowHeight="19"/>
  <cols>
    <col min="1" max="1" width="11.3984375" style="72" customWidth="1"/>
    <col min="2" max="2" width="9.69921875" style="72" customWidth="1"/>
    <col min="3" max="3" width="3.19921875" style="72" customWidth="1"/>
    <col min="4" max="4" width="10" style="72" customWidth="1"/>
    <col min="5" max="5" width="12.5" style="72" customWidth="1"/>
    <col min="6" max="6" width="6.3984375" style="72" customWidth="1"/>
    <col min="7" max="7" width="7.796875" style="72" customWidth="1"/>
    <col min="8" max="8" width="3.19921875" style="72" customWidth="1"/>
    <col min="9" max="9" width="13.5" style="72" customWidth="1"/>
    <col min="10" max="10" width="9.59765625" style="72" customWidth="1"/>
    <col min="11" max="11" width="8.09765625" style="72" customWidth="1"/>
    <col min="12" max="13" width="6" style="72" customWidth="1"/>
    <col min="14" max="16" width="7.3984375" style="72" customWidth="1"/>
    <col min="17" max="17" width="8.296875" style="72" customWidth="1"/>
    <col min="18" max="16384" width="13.09765625" style="72"/>
  </cols>
  <sheetData>
    <row r="1" spans="1:13" s="89" customFormat="1" ht="43" customHeight="1">
      <c r="A1" s="90" t="s">
        <v>45</v>
      </c>
    </row>
    <row r="2" spans="1:13" s="60" customFormat="1" ht="10" customHeight="1">
      <c r="H2" s="69"/>
      <c r="I2" s="69"/>
      <c r="J2" s="69"/>
    </row>
    <row r="3" spans="1:13" ht="25">
      <c r="A3" s="70" t="s">
        <v>0</v>
      </c>
      <c r="B3" s="60"/>
      <c r="C3" s="60"/>
      <c r="D3" s="60"/>
      <c r="E3" s="60"/>
      <c r="F3" s="60"/>
      <c r="G3" s="63"/>
      <c r="H3" s="63"/>
      <c r="I3" s="71"/>
      <c r="J3" s="60"/>
      <c r="K3" s="60"/>
      <c r="L3" s="60"/>
      <c r="M3" s="60"/>
    </row>
    <row r="4" spans="1:13" ht="27" customHeight="1">
      <c r="A4" s="66" t="s">
        <v>1</v>
      </c>
      <c r="B4" s="60">
        <v>98.6</v>
      </c>
      <c r="C4" s="73" t="s">
        <v>2</v>
      </c>
      <c r="D4" s="60"/>
      <c r="E4" s="60"/>
      <c r="F4" s="60"/>
      <c r="G4" s="63"/>
      <c r="H4" s="63"/>
      <c r="I4" s="70" t="s">
        <v>84</v>
      </c>
      <c r="J4" s="74"/>
      <c r="K4" s="75"/>
      <c r="L4" s="60"/>
      <c r="M4" s="60"/>
    </row>
    <row r="5" spans="1:13" ht="27" customHeight="1">
      <c r="A5" s="66" t="s">
        <v>3</v>
      </c>
      <c r="B5" s="60">
        <v>99.5</v>
      </c>
      <c r="C5" s="73" t="s">
        <v>4</v>
      </c>
      <c r="D5" s="60"/>
      <c r="E5" s="60"/>
      <c r="F5" s="60"/>
      <c r="G5" s="63"/>
      <c r="H5" s="63"/>
      <c r="I5" s="73" t="s">
        <v>85</v>
      </c>
      <c r="J5" s="60"/>
      <c r="K5" s="60"/>
      <c r="L5" s="60"/>
      <c r="M5" s="60"/>
    </row>
    <row r="6" spans="1:13" ht="27" customHeight="1">
      <c r="A6" s="94" t="s">
        <v>5</v>
      </c>
      <c r="B6" s="95">
        <v>0.1</v>
      </c>
      <c r="C6" s="96" t="s">
        <v>6</v>
      </c>
      <c r="D6" s="95"/>
      <c r="E6" s="95"/>
      <c r="F6" s="95"/>
      <c r="G6" s="97"/>
      <c r="H6" s="97"/>
      <c r="I6" s="96" t="s">
        <v>86</v>
      </c>
      <c r="J6" s="96" t="s">
        <v>87</v>
      </c>
      <c r="K6" s="95"/>
      <c r="L6" s="60"/>
      <c r="M6" s="60"/>
    </row>
    <row r="7" spans="1:13" ht="14" customHeight="1">
      <c r="A7" s="66"/>
      <c r="B7" s="69"/>
      <c r="C7" s="73"/>
      <c r="D7" s="69"/>
      <c r="E7" s="69"/>
      <c r="F7" s="69"/>
      <c r="G7" s="63"/>
      <c r="H7" s="63"/>
      <c r="I7" s="69"/>
      <c r="J7" s="69"/>
      <c r="K7" s="69"/>
      <c r="L7" s="69"/>
      <c r="M7" s="69"/>
    </row>
    <row r="8" spans="1:13" s="76" customFormat="1" ht="32" customHeight="1">
      <c r="A8" s="70" t="s">
        <v>7</v>
      </c>
      <c r="B8" s="60"/>
      <c r="C8" s="63"/>
      <c r="D8" s="66" t="s">
        <v>46</v>
      </c>
      <c r="E8" s="67">
        <v>0.05</v>
      </c>
      <c r="F8" s="63"/>
      <c r="G8" s="63"/>
      <c r="H8" s="63"/>
      <c r="I8" s="61" t="s">
        <v>47</v>
      </c>
      <c r="J8" s="68">
        <v>0.95</v>
      </c>
      <c r="K8" s="63"/>
      <c r="L8" s="63"/>
      <c r="M8" s="63"/>
    </row>
    <row r="9" spans="1:13" ht="28" customHeight="1" thickBot="1">
      <c r="A9" s="85" t="s">
        <v>27</v>
      </c>
      <c r="B9" s="85" t="s">
        <v>28</v>
      </c>
      <c r="C9" s="60"/>
      <c r="D9" s="59" t="s">
        <v>8</v>
      </c>
      <c r="E9" s="60"/>
      <c r="F9" s="60"/>
      <c r="G9" s="60"/>
      <c r="H9" s="69"/>
      <c r="I9" s="59" t="s">
        <v>9</v>
      </c>
      <c r="J9" s="60"/>
      <c r="K9" s="60"/>
      <c r="L9" s="60"/>
      <c r="M9" s="60"/>
    </row>
    <row r="10" spans="1:13" s="76" customFormat="1" ht="31" customHeight="1" thickBot="1">
      <c r="A10" s="77">
        <v>1</v>
      </c>
      <c r="B10" s="83">
        <f ca="1">NORMINV(RAND(),$B$5,$B$6)</f>
        <v>99.356921512624098</v>
      </c>
      <c r="C10" s="63"/>
      <c r="D10" s="93" t="s">
        <v>10</v>
      </c>
      <c r="E10" s="102">
        <f ca="1">(B20-B4)/B30</f>
        <v>24.806997828847514</v>
      </c>
      <c r="F10" s="91" t="s">
        <v>80</v>
      </c>
      <c r="G10" s="92"/>
      <c r="H10" s="63"/>
      <c r="I10" s="61" t="s">
        <v>11</v>
      </c>
      <c r="J10" s="64">
        <f ca="1">B30</f>
        <v>3.8199615466664033E-2</v>
      </c>
      <c r="K10" s="60"/>
      <c r="L10" s="63"/>
      <c r="M10" s="63"/>
    </row>
    <row r="11" spans="1:13" ht="30" customHeight="1" thickBot="1">
      <c r="A11" s="77">
        <v>2</v>
      </c>
      <c r="B11" s="83">
        <f t="shared" ref="B11:B19" ca="1" si="0">NORMINV(RAND(),$B$5,$B$6)</f>
        <v>99.651535293274165</v>
      </c>
      <c r="C11" s="66"/>
      <c r="D11" s="61" t="s">
        <v>12</v>
      </c>
      <c r="E11" s="62">
        <f ca="1">TINV(2*E8,B26)</f>
        <v>1.83311292255007</v>
      </c>
      <c r="F11" s="60"/>
      <c r="G11" s="60"/>
      <c r="H11" s="69"/>
      <c r="I11" s="61" t="s">
        <v>13</v>
      </c>
      <c r="J11" s="62">
        <f ca="1">TINV(1-J8,B26)</f>
        <v>2.262157158173582</v>
      </c>
      <c r="K11" s="60"/>
      <c r="L11" s="60"/>
      <c r="M11" s="60"/>
    </row>
    <row r="12" spans="1:13" ht="30" customHeight="1" thickBot="1">
      <c r="A12" s="77">
        <v>3</v>
      </c>
      <c r="B12" s="83">
        <f t="shared" ca="1" si="0"/>
        <v>99.534585151827471</v>
      </c>
      <c r="C12" s="66"/>
      <c r="D12" s="61"/>
      <c r="E12" s="60"/>
      <c r="F12" s="60"/>
      <c r="G12" s="60"/>
      <c r="H12" s="69"/>
      <c r="I12" s="93" t="s">
        <v>14</v>
      </c>
      <c r="J12" s="103">
        <f ca="1">J10*J11</f>
        <v>8.6413533567392314E-2</v>
      </c>
      <c r="K12" s="65" t="s">
        <v>44</v>
      </c>
      <c r="L12" s="60"/>
      <c r="M12" s="60"/>
    </row>
    <row r="13" spans="1:13" ht="30" customHeight="1">
      <c r="A13" s="77">
        <v>4</v>
      </c>
      <c r="B13" s="83">
        <f t="shared" ca="1" si="0"/>
        <v>99.725178985724909</v>
      </c>
      <c r="C13" s="61"/>
      <c r="D13" s="60"/>
      <c r="E13" s="60"/>
      <c r="F13" s="60"/>
      <c r="G13" s="60"/>
      <c r="H13" s="69"/>
      <c r="K13" s="87"/>
      <c r="L13" s="87"/>
      <c r="M13" s="60"/>
    </row>
    <row r="14" spans="1:13" ht="30" customHeight="1">
      <c r="A14" s="77">
        <v>5</v>
      </c>
      <c r="B14" s="83">
        <f t="shared" ca="1" si="0"/>
        <v>99.486154797346316</v>
      </c>
      <c r="C14" s="60"/>
      <c r="D14" s="60"/>
      <c r="E14" s="60"/>
      <c r="F14" s="60"/>
      <c r="G14" s="60"/>
      <c r="H14" s="69"/>
      <c r="I14" s="61" t="s">
        <v>15</v>
      </c>
      <c r="J14" s="88">
        <f ca="1">B20+J12</f>
        <v>99.634031311511734</v>
      </c>
      <c r="K14" s="104" t="s">
        <v>83</v>
      </c>
      <c r="L14" s="105"/>
      <c r="M14" s="60"/>
    </row>
    <row r="15" spans="1:13" ht="30" customHeight="1">
      <c r="A15" s="77">
        <v>6</v>
      </c>
      <c r="B15" s="83">
        <f t="shared" ca="1" si="0"/>
        <v>99.630658873272367</v>
      </c>
      <c r="C15" s="60"/>
      <c r="D15" s="60"/>
      <c r="E15" s="60"/>
      <c r="F15" s="60"/>
      <c r="G15" s="60"/>
      <c r="H15" s="69"/>
      <c r="I15" s="61" t="s">
        <v>16</v>
      </c>
      <c r="J15" s="88">
        <f ca="1">B20-J12</f>
        <v>99.461204244376944</v>
      </c>
      <c r="K15" s="104"/>
      <c r="L15" s="105"/>
      <c r="M15" s="60"/>
    </row>
    <row r="16" spans="1:13" ht="30" customHeight="1">
      <c r="A16" s="77">
        <v>7</v>
      </c>
      <c r="B16" s="83">
        <f t="shared" ca="1" si="0"/>
        <v>99.383018302675268</v>
      </c>
      <c r="C16" s="60"/>
      <c r="D16" s="60"/>
      <c r="E16" s="60"/>
      <c r="F16" s="60"/>
      <c r="G16" s="60"/>
      <c r="H16" s="69"/>
      <c r="I16" s="60"/>
      <c r="J16" s="60"/>
      <c r="K16" s="60"/>
      <c r="L16" s="60"/>
      <c r="M16" s="60"/>
    </row>
    <row r="17" spans="1:13" ht="30" customHeight="1">
      <c r="A17" s="77">
        <v>8</v>
      </c>
      <c r="B17" s="83">
        <f t="shared" ca="1" si="0"/>
        <v>99.505328945317444</v>
      </c>
      <c r="C17" s="60"/>
      <c r="D17" s="60"/>
      <c r="E17" s="60"/>
      <c r="F17" s="60"/>
      <c r="G17" s="60"/>
      <c r="H17" s="69"/>
      <c r="I17" s="60"/>
      <c r="J17" s="60"/>
      <c r="K17" s="60"/>
      <c r="L17" s="60"/>
      <c r="M17" s="60"/>
    </row>
    <row r="18" spans="1:13" ht="30" customHeight="1">
      <c r="A18" s="77">
        <v>9</v>
      </c>
      <c r="B18" s="83">
        <f t="shared" ca="1" si="0"/>
        <v>99.541699806620784</v>
      </c>
      <c r="C18" s="60"/>
      <c r="D18" s="60"/>
      <c r="E18" s="60"/>
      <c r="F18" s="60"/>
      <c r="G18" s="60"/>
      <c r="H18" s="69"/>
      <c r="I18" s="60"/>
      <c r="J18" s="60"/>
      <c r="K18" s="60"/>
      <c r="L18" s="60"/>
      <c r="M18" s="60"/>
    </row>
    <row r="19" spans="1:13" ht="30" customHeight="1">
      <c r="A19" s="77">
        <v>10</v>
      </c>
      <c r="B19" s="84">
        <f t="shared" ca="1" si="0"/>
        <v>99.661096110760568</v>
      </c>
      <c r="C19" s="60"/>
      <c r="D19" s="60"/>
      <c r="E19" s="60"/>
      <c r="F19" s="60"/>
      <c r="G19" s="60"/>
      <c r="H19" s="69"/>
      <c r="I19" s="60"/>
      <c r="J19" s="60"/>
      <c r="K19" s="60"/>
      <c r="L19" s="60"/>
      <c r="M19" s="60"/>
    </row>
    <row r="20" spans="1:13" ht="30" customHeight="1">
      <c r="A20" s="60" t="s">
        <v>17</v>
      </c>
      <c r="B20" s="64">
        <f ca="1">AVERAGE(B10:B19)</f>
        <v>99.547617777944339</v>
      </c>
      <c r="C20" s="60"/>
      <c r="D20" s="78"/>
      <c r="E20" s="60"/>
      <c r="F20" s="60"/>
      <c r="G20" s="60"/>
      <c r="H20" s="69"/>
      <c r="I20" s="60"/>
      <c r="J20" s="60"/>
      <c r="K20" s="60"/>
      <c r="L20" s="60"/>
      <c r="M20" s="60"/>
    </row>
    <row r="21" spans="1:13" ht="16" customHeight="1">
      <c r="A21" s="60"/>
      <c r="B21" s="64"/>
      <c r="C21" s="60"/>
      <c r="D21" s="78"/>
      <c r="E21" s="60"/>
      <c r="F21" s="60"/>
      <c r="G21" s="60"/>
      <c r="H21" s="69"/>
      <c r="I21" s="60"/>
      <c r="J21" s="60"/>
      <c r="K21" s="60"/>
      <c r="L21" s="60"/>
      <c r="M21" s="60"/>
    </row>
    <row r="22" spans="1:13" ht="30" customHeight="1">
      <c r="A22" s="59" t="s">
        <v>18</v>
      </c>
      <c r="B22" s="60"/>
      <c r="C22" s="60"/>
      <c r="D22" s="60"/>
      <c r="E22" s="60"/>
      <c r="F22" s="60"/>
      <c r="G22" s="60"/>
      <c r="H22" s="69"/>
      <c r="I22" s="60"/>
      <c r="J22" s="60"/>
      <c r="K22" s="60"/>
      <c r="L22" s="60"/>
      <c r="M22" s="60"/>
    </row>
    <row r="23" spans="1:13" ht="30" customHeight="1">
      <c r="A23" s="61" t="s">
        <v>19</v>
      </c>
      <c r="B23" s="79">
        <f ca="1">SUM(B10:B19)</f>
        <v>995.47617777944333</v>
      </c>
      <c r="C23" s="78" t="s">
        <v>42</v>
      </c>
      <c r="D23" s="60"/>
      <c r="E23" s="60"/>
      <c r="F23" s="60"/>
      <c r="G23" s="60"/>
      <c r="H23" s="69"/>
      <c r="I23" s="60"/>
      <c r="J23" s="60"/>
      <c r="K23" s="60"/>
      <c r="L23" s="60"/>
      <c r="M23" s="60"/>
    </row>
    <row r="24" spans="1:13" ht="30" customHeight="1">
      <c r="A24" s="61" t="s">
        <v>20</v>
      </c>
      <c r="B24" s="80">
        <f ca="1">COUNT(B10:B19)</f>
        <v>10</v>
      </c>
      <c r="C24" s="78" t="s">
        <v>43</v>
      </c>
      <c r="D24" s="60"/>
      <c r="E24" s="60"/>
      <c r="F24" s="60"/>
      <c r="G24" s="60"/>
      <c r="H24" s="69"/>
      <c r="I24" s="60"/>
      <c r="J24" s="60"/>
      <c r="K24" s="60"/>
      <c r="L24" s="60"/>
      <c r="M24" s="60"/>
    </row>
    <row r="25" spans="1:13" ht="27" customHeight="1">
      <c r="A25" s="81" t="s">
        <v>21</v>
      </c>
      <c r="B25" s="75">
        <f ca="1">SUMSQ(B10:B19)-B23^2/B24</f>
        <v>0.13132895596208982</v>
      </c>
      <c r="C25" s="78" t="s">
        <v>30</v>
      </c>
      <c r="D25" s="60"/>
      <c r="E25" s="60"/>
      <c r="F25" s="60"/>
      <c r="G25" s="60"/>
      <c r="H25" s="69"/>
      <c r="I25" s="60"/>
      <c r="J25" s="60"/>
      <c r="K25" s="60"/>
      <c r="L25" s="60"/>
      <c r="M25" s="60"/>
    </row>
    <row r="26" spans="1:13" ht="27" customHeight="1">
      <c r="A26" s="82" t="s">
        <v>22</v>
      </c>
      <c r="B26" s="77">
        <f ca="1">B24-1</f>
        <v>9</v>
      </c>
      <c r="C26" s="78" t="s">
        <v>29</v>
      </c>
      <c r="D26" s="60"/>
      <c r="E26" s="60"/>
      <c r="F26" s="60"/>
      <c r="G26" s="60"/>
      <c r="H26" s="69"/>
      <c r="I26" s="60"/>
      <c r="J26" s="60"/>
      <c r="K26" s="60"/>
      <c r="L26" s="60"/>
      <c r="M26" s="60"/>
    </row>
    <row r="27" spans="1:13" ht="27" customHeight="1">
      <c r="A27" s="61" t="s">
        <v>23</v>
      </c>
      <c r="B27" s="62">
        <f ca="1">B25/B26</f>
        <v>1.459210621800998E-2</v>
      </c>
      <c r="C27" s="78" t="s">
        <v>31</v>
      </c>
      <c r="D27" s="60"/>
      <c r="E27" s="60"/>
      <c r="F27" s="60"/>
      <c r="G27" s="60"/>
      <c r="H27" s="69"/>
      <c r="I27" s="60"/>
      <c r="J27" s="60"/>
      <c r="K27" s="60"/>
      <c r="L27" s="60"/>
      <c r="M27" s="60"/>
    </row>
    <row r="28" spans="1:13" ht="27" customHeight="1">
      <c r="A28" s="61" t="s">
        <v>24</v>
      </c>
      <c r="B28" s="62">
        <f ca="1">SQRT(B27)</f>
        <v>0.12079779061725417</v>
      </c>
      <c r="C28" s="86" t="s">
        <v>39</v>
      </c>
      <c r="D28" s="78"/>
      <c r="E28" s="60"/>
      <c r="F28" s="60"/>
      <c r="G28" s="60"/>
      <c r="H28" s="69"/>
      <c r="I28" s="60"/>
      <c r="J28" s="60"/>
      <c r="K28" s="60"/>
      <c r="L28" s="60"/>
      <c r="M28" s="60"/>
    </row>
    <row r="29" spans="1:13" ht="27" customHeight="1">
      <c r="A29" s="61" t="s">
        <v>25</v>
      </c>
      <c r="B29" s="62">
        <f ca="1">B27/B24</f>
        <v>1.4592106218009981E-3</v>
      </c>
      <c r="C29" s="86" t="s">
        <v>40</v>
      </c>
      <c r="D29" s="60"/>
      <c r="E29" s="60"/>
      <c r="F29" s="60"/>
      <c r="G29" s="60"/>
      <c r="H29" s="69"/>
      <c r="I29" s="60"/>
      <c r="J29" s="60"/>
      <c r="K29" s="60"/>
      <c r="L29" s="60"/>
      <c r="M29" s="60"/>
    </row>
    <row r="30" spans="1:13" ht="27" customHeight="1">
      <c r="A30" s="61" t="s">
        <v>26</v>
      </c>
      <c r="B30" s="62">
        <f ca="1">SQRT(B29)</f>
        <v>3.8199615466664033E-2</v>
      </c>
      <c r="C30" s="78" t="s">
        <v>41</v>
      </c>
      <c r="D30" s="60"/>
      <c r="E30" s="60"/>
      <c r="F30" s="60"/>
      <c r="G30" s="60"/>
      <c r="H30" s="69"/>
      <c r="I30" s="60"/>
      <c r="J30" s="60"/>
      <c r="K30" s="60"/>
      <c r="L30" s="60"/>
      <c r="M30" s="60"/>
    </row>
    <row r="31" spans="1:13" ht="27" customHeight="1">
      <c r="A31" s="60"/>
      <c r="B31" s="60"/>
      <c r="C31" s="60"/>
      <c r="D31" s="60"/>
      <c r="E31" s="60"/>
      <c r="F31" s="60"/>
      <c r="G31" s="60"/>
      <c r="H31" s="69"/>
      <c r="I31" s="60"/>
      <c r="J31" s="60"/>
      <c r="K31" s="60"/>
      <c r="L31" s="60"/>
      <c r="M31" s="60"/>
    </row>
    <row r="32" spans="1:13" ht="27" customHeight="1">
      <c r="A32" s="60"/>
      <c r="B32" s="60"/>
      <c r="C32" s="60"/>
      <c r="D32" s="60"/>
      <c r="E32" s="60"/>
      <c r="F32" s="60"/>
      <c r="G32" s="60"/>
      <c r="H32" s="69"/>
      <c r="I32" s="60"/>
      <c r="J32" s="60"/>
      <c r="K32" s="60"/>
      <c r="L32" s="60"/>
      <c r="M32" s="60"/>
    </row>
    <row r="33" spans="1:13" ht="27" customHeight="1">
      <c r="A33" s="61"/>
      <c r="B33" s="60"/>
      <c r="C33" s="60"/>
      <c r="D33" s="60"/>
      <c r="E33" s="60"/>
      <c r="F33" s="60"/>
      <c r="G33" s="60"/>
      <c r="H33" s="69"/>
      <c r="I33" s="60"/>
      <c r="J33" s="60"/>
      <c r="K33" s="60"/>
      <c r="L33" s="60"/>
      <c r="M33" s="60"/>
    </row>
    <row r="34" spans="1:13" ht="30" customHeight="1">
      <c r="A34" s="60"/>
      <c r="B34" s="60"/>
      <c r="C34" s="60"/>
      <c r="D34" s="60"/>
      <c r="E34" s="60"/>
      <c r="F34" s="60"/>
      <c r="G34" s="60"/>
      <c r="H34" s="69"/>
      <c r="I34" s="60"/>
      <c r="J34" s="60"/>
      <c r="K34" s="60"/>
      <c r="L34" s="60"/>
      <c r="M34" s="60"/>
    </row>
    <row r="35" spans="1:13" ht="27" customHeight="1">
      <c r="A35" s="60"/>
      <c r="B35" s="60"/>
      <c r="C35" s="60"/>
      <c r="D35" s="60"/>
      <c r="E35" s="60"/>
      <c r="F35" s="60"/>
      <c r="G35" s="60"/>
      <c r="H35" s="69"/>
      <c r="I35" s="60"/>
      <c r="J35" s="60"/>
      <c r="K35" s="60"/>
      <c r="L35" s="60"/>
      <c r="M35" s="60"/>
    </row>
    <row r="36" spans="1:13" ht="27" customHeight="1">
      <c r="A36" s="60"/>
      <c r="B36" s="60"/>
      <c r="C36" s="60"/>
      <c r="D36" s="60"/>
      <c r="E36" s="60"/>
      <c r="F36" s="60"/>
      <c r="G36" s="60"/>
      <c r="H36" s="69"/>
      <c r="I36" s="60"/>
      <c r="J36" s="60"/>
      <c r="K36" s="60"/>
      <c r="L36" s="60"/>
      <c r="M36" s="60"/>
    </row>
    <row r="37" spans="1:13" ht="27" customHeight="1">
      <c r="A37" s="60"/>
      <c r="B37" s="60"/>
      <c r="C37" s="60"/>
      <c r="D37" s="60"/>
      <c r="E37" s="60"/>
      <c r="F37" s="60"/>
      <c r="G37" s="60"/>
      <c r="H37" s="69"/>
      <c r="I37" s="60"/>
      <c r="J37" s="60"/>
      <c r="K37" s="60"/>
      <c r="L37" s="60"/>
      <c r="M37" s="60"/>
    </row>
    <row r="38" spans="1:13" ht="27" customHeight="1">
      <c r="A38" s="60"/>
      <c r="B38" s="60"/>
      <c r="C38" s="60"/>
      <c r="D38" s="60"/>
      <c r="E38" s="60"/>
      <c r="F38" s="60"/>
      <c r="G38" s="60"/>
      <c r="H38" s="69"/>
      <c r="I38" s="60"/>
      <c r="J38" s="60"/>
      <c r="K38" s="60"/>
      <c r="L38" s="60"/>
      <c r="M38" s="60"/>
    </row>
    <row r="39" spans="1:13" ht="27" customHeight="1">
      <c r="A39" s="61"/>
      <c r="B39" s="60"/>
      <c r="C39" s="60"/>
      <c r="D39" s="60"/>
      <c r="E39" s="60"/>
      <c r="F39" s="60"/>
      <c r="G39" s="60"/>
      <c r="H39" s="69"/>
      <c r="I39" s="60"/>
      <c r="J39" s="60"/>
      <c r="K39" s="60"/>
      <c r="L39" s="60"/>
      <c r="M39" s="60"/>
    </row>
    <row r="40" spans="1:13" ht="30" customHeight="1">
      <c r="A40" s="60"/>
      <c r="B40" s="60"/>
      <c r="C40" s="60"/>
      <c r="D40" s="60"/>
      <c r="E40" s="60"/>
      <c r="F40" s="60"/>
      <c r="G40" s="60"/>
      <c r="H40" s="69"/>
      <c r="I40" s="60"/>
      <c r="J40" s="60"/>
      <c r="K40" s="60"/>
      <c r="L40" s="60"/>
      <c r="M40" s="60"/>
    </row>
    <row r="41" spans="1:13" ht="27" customHeight="1">
      <c r="A41" s="60"/>
      <c r="B41" s="60"/>
      <c r="C41" s="60"/>
      <c r="D41" s="60"/>
      <c r="E41" s="60"/>
      <c r="F41" s="60"/>
      <c r="G41" s="60"/>
      <c r="H41" s="69"/>
      <c r="I41" s="60"/>
      <c r="J41" s="60"/>
      <c r="K41" s="60"/>
      <c r="L41" s="60"/>
      <c r="M41" s="60"/>
    </row>
    <row r="42" spans="1:13" ht="27" customHeight="1"/>
    <row r="43" spans="1:13" ht="27" customHeight="1"/>
    <row r="44" spans="1:13" ht="27" customHeight="1"/>
    <row r="45" spans="1:13" ht="27" customHeight="1"/>
    <row r="46" spans="1:13" ht="27" customHeight="1"/>
  </sheetData>
  <mergeCells count="1">
    <mergeCell ref="K14:L15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44"/>
  <sheetViews>
    <sheetView workbookViewId="0">
      <selection activeCell="K22" sqref="K22"/>
    </sheetView>
  </sheetViews>
  <sheetFormatPr baseColWidth="10" defaultColWidth="13.09765625" defaultRowHeight="19"/>
  <cols>
    <col min="1" max="1" width="11.3984375" style="5" customWidth="1"/>
    <col min="2" max="2" width="10.5" style="5" customWidth="1"/>
    <col min="3" max="3" width="5.8984375" style="5" customWidth="1"/>
    <col min="4" max="4" width="10" style="5" customWidth="1"/>
    <col min="5" max="5" width="12.5" style="5" customWidth="1"/>
    <col min="6" max="6" width="6.3984375" style="5" customWidth="1"/>
    <col min="7" max="7" width="4.19921875" style="5" customWidth="1"/>
    <col min="8" max="8" width="13.5" style="5" customWidth="1"/>
    <col min="9" max="9" width="9.59765625" style="5" customWidth="1"/>
    <col min="10" max="10" width="8.09765625" style="5" customWidth="1"/>
    <col min="11" max="12" width="6" style="5" customWidth="1"/>
    <col min="13" max="15" width="7.3984375" style="5" customWidth="1"/>
    <col min="16" max="16" width="8.296875" style="5" customWidth="1"/>
    <col min="17" max="16384" width="13.09765625" style="5"/>
  </cols>
  <sheetData>
    <row r="1" spans="1:10" s="6" customFormat="1">
      <c r="A1" s="98" t="s">
        <v>59</v>
      </c>
      <c r="B1" s="58" t="s">
        <v>34</v>
      </c>
      <c r="C1" s="50"/>
      <c r="D1" s="100" t="s">
        <v>88</v>
      </c>
      <c r="E1" s="58"/>
      <c r="F1" s="50"/>
      <c r="H1" s="106" t="s">
        <v>50</v>
      </c>
      <c r="I1" s="106"/>
      <c r="J1" s="106"/>
    </row>
    <row r="2" spans="1:10" s="6" customFormat="1" ht="25" customHeight="1">
      <c r="A2" s="99">
        <v>0.05</v>
      </c>
      <c r="B2" s="101">
        <v>0.95</v>
      </c>
      <c r="C2" s="50"/>
      <c r="D2" s="100" t="s">
        <v>76</v>
      </c>
      <c r="E2" s="100" t="s">
        <v>77</v>
      </c>
      <c r="F2" s="50"/>
      <c r="H2" s="56" t="s">
        <v>48</v>
      </c>
      <c r="I2" s="57" t="s">
        <v>49</v>
      </c>
      <c r="J2" s="43" t="s">
        <v>82</v>
      </c>
    </row>
    <row r="3" spans="1:10" s="6" customFormat="1" ht="25">
      <c r="A3" s="26" t="s">
        <v>66</v>
      </c>
      <c r="B3" s="27"/>
      <c r="C3" s="27"/>
      <c r="D3" s="27"/>
      <c r="E3" s="27"/>
      <c r="F3" s="27"/>
      <c r="G3" s="4"/>
      <c r="H3" s="44">
        <f>B5</f>
        <v>99.5</v>
      </c>
      <c r="I3" s="45">
        <f ca="1">B19</f>
        <v>99.63000000000001</v>
      </c>
      <c r="J3" s="47">
        <f ca="1">I11</f>
        <v>0.69278498848841308</v>
      </c>
    </row>
    <row r="4" spans="1:10" ht="27" customHeight="1">
      <c r="A4" s="28" t="s">
        <v>67</v>
      </c>
      <c r="B4" s="27">
        <v>98.6</v>
      </c>
      <c r="C4" s="29" t="s">
        <v>68</v>
      </c>
      <c r="D4" s="27"/>
      <c r="E4" s="27"/>
      <c r="F4" s="27"/>
      <c r="G4" s="4"/>
    </row>
    <row r="5" spans="1:10" ht="27" customHeight="1">
      <c r="A5" s="28" t="s">
        <v>75</v>
      </c>
      <c r="B5" s="27">
        <v>99.5</v>
      </c>
      <c r="C5" s="29" t="s">
        <v>69</v>
      </c>
      <c r="D5" s="27"/>
      <c r="E5" s="27"/>
      <c r="F5" s="27"/>
      <c r="G5" s="4"/>
    </row>
    <row r="6" spans="1:10" ht="27" customHeight="1" thickBot="1">
      <c r="A6" s="52" t="s">
        <v>70</v>
      </c>
      <c r="B6" s="53">
        <v>1</v>
      </c>
      <c r="C6" s="54" t="s">
        <v>81</v>
      </c>
      <c r="D6" s="53"/>
      <c r="E6" s="53"/>
      <c r="F6" s="53"/>
      <c r="G6" s="4"/>
    </row>
    <row r="7" spans="1:10" s="4" customFormat="1" ht="32" customHeight="1" thickTop="1">
      <c r="A7" s="30" t="s">
        <v>62</v>
      </c>
      <c r="B7" s="31"/>
    </row>
    <row r="8" spans="1:10" s="6" customFormat="1">
      <c r="A8" s="46" t="s">
        <v>65</v>
      </c>
      <c r="B8" s="46" t="s">
        <v>63</v>
      </c>
      <c r="D8" s="38" t="s">
        <v>58</v>
      </c>
      <c r="E8" s="37"/>
      <c r="F8" s="3"/>
      <c r="H8" s="38" t="s">
        <v>72</v>
      </c>
      <c r="I8" s="37"/>
      <c r="J8" s="37"/>
    </row>
    <row r="9" spans="1:10" s="4" customFormat="1" ht="31" customHeight="1">
      <c r="A9" s="32">
        <v>1</v>
      </c>
      <c r="B9" s="33">
        <f t="shared" ref="B9:B18" ca="1" si="0">ROUND(NORMINV(RAND(),$B$5,$B$6),1)</f>
        <v>99.3</v>
      </c>
      <c r="D9" s="20" t="s">
        <v>74</v>
      </c>
      <c r="E9" s="40">
        <f ca="1">(B19-B4)/B28</f>
        <v>3.3632684189689166</v>
      </c>
      <c r="F9" s="41"/>
      <c r="H9" s="10" t="s">
        <v>33</v>
      </c>
      <c r="I9" s="21">
        <f ca="1">B28</f>
        <v>0.3062497165527408</v>
      </c>
      <c r="J9" s="37"/>
    </row>
    <row r="10" spans="1:10" ht="30" customHeight="1">
      <c r="A10" s="32">
        <v>2</v>
      </c>
      <c r="B10" s="33">
        <f t="shared" ca="1" si="0"/>
        <v>100.3</v>
      </c>
      <c r="C10" s="1"/>
      <c r="D10" s="20" t="s">
        <v>73</v>
      </c>
      <c r="E10" s="40">
        <f ca="1">TINV(A2*2,B24)</f>
        <v>1.83311292255007</v>
      </c>
      <c r="F10" s="3"/>
      <c r="H10" s="20" t="s">
        <v>61</v>
      </c>
      <c r="I10" s="40">
        <f ca="1">TINV(1-B2,B24)</f>
        <v>2.262157158173582</v>
      </c>
      <c r="J10" s="37"/>
    </row>
    <row r="11" spans="1:10" ht="30" customHeight="1">
      <c r="A11" s="32">
        <v>3</v>
      </c>
      <c r="B11" s="33">
        <f t="shared" ca="1" si="0"/>
        <v>100.4</v>
      </c>
      <c r="C11" s="1"/>
      <c r="D11" s="22" t="s">
        <v>60</v>
      </c>
      <c r="E11" s="23" t="str">
        <f ca="1">IF(E9&gt;E10,"Reject", "Don't reject")</f>
        <v>Reject</v>
      </c>
      <c r="F11" s="3"/>
      <c r="H11" s="22" t="s">
        <v>35</v>
      </c>
      <c r="I11" s="24">
        <f ca="1">I10*B28</f>
        <v>0.69278498848841308</v>
      </c>
      <c r="J11" s="25" t="s">
        <v>64</v>
      </c>
    </row>
    <row r="12" spans="1:10" ht="30" customHeight="1">
      <c r="A12" s="32">
        <v>4</v>
      </c>
      <c r="B12" s="33">
        <f t="shared" ca="1" si="0"/>
        <v>100.5</v>
      </c>
      <c r="C12" s="2"/>
      <c r="D12" s="19"/>
      <c r="E12" s="19"/>
      <c r="F12" s="3"/>
      <c r="H12" s="20" t="s">
        <v>36</v>
      </c>
      <c r="I12" s="42">
        <f ca="1">B19+I11</f>
        <v>100.32278498848842</v>
      </c>
      <c r="J12" s="55" t="s">
        <v>37</v>
      </c>
    </row>
    <row r="13" spans="1:10" ht="30" customHeight="1">
      <c r="A13" s="32">
        <v>5</v>
      </c>
      <c r="B13" s="33">
        <f t="shared" ca="1" si="0"/>
        <v>98.2</v>
      </c>
      <c r="D13" s="39"/>
      <c r="E13" s="39"/>
      <c r="F13" s="3"/>
      <c r="H13" s="20" t="s">
        <v>38</v>
      </c>
      <c r="I13" s="42">
        <f ca="1">B19-I11</f>
        <v>98.937215011511597</v>
      </c>
      <c r="J13" s="55"/>
    </row>
    <row r="14" spans="1:10" ht="30" customHeight="1">
      <c r="A14" s="32">
        <v>6</v>
      </c>
      <c r="B14" s="33">
        <f t="shared" ca="1" si="0"/>
        <v>98.9</v>
      </c>
      <c r="D14" s="3"/>
      <c r="E14" s="3"/>
      <c r="F14" s="3"/>
      <c r="J14" s="7"/>
    </row>
    <row r="15" spans="1:10" ht="30" customHeight="1">
      <c r="A15" s="32">
        <v>7</v>
      </c>
      <c r="B15" s="33">
        <f t="shared" ca="1" si="0"/>
        <v>100.1</v>
      </c>
    </row>
    <row r="16" spans="1:10" ht="30" customHeight="1">
      <c r="A16" s="32">
        <v>8</v>
      </c>
      <c r="B16" s="33">
        <f t="shared" ca="1" si="0"/>
        <v>98</v>
      </c>
    </row>
    <row r="17" spans="1:15" ht="30" customHeight="1">
      <c r="A17" s="32">
        <v>9</v>
      </c>
      <c r="B17" s="33">
        <f t="shared" ca="1" si="0"/>
        <v>100</v>
      </c>
    </row>
    <row r="18" spans="1:15" ht="30" customHeight="1">
      <c r="A18" s="34">
        <v>10</v>
      </c>
      <c r="B18" s="35">
        <f t="shared" ca="1" si="0"/>
        <v>100.6</v>
      </c>
    </row>
    <row r="19" spans="1:15" ht="30" customHeight="1" thickBot="1">
      <c r="A19" s="48" t="s">
        <v>78</v>
      </c>
      <c r="B19" s="49">
        <f ca="1">AVERAGE(B9:B18)</f>
        <v>99.63000000000001</v>
      </c>
      <c r="C19" s="27">
        <f>B5</f>
        <v>99.5</v>
      </c>
      <c r="D19" s="36" t="s">
        <v>71</v>
      </c>
      <c r="E19" s="6"/>
    </row>
    <row r="20" spans="1:15" ht="30" customHeight="1">
      <c r="A20" s="8" t="s">
        <v>57</v>
      </c>
      <c r="B20" s="9"/>
      <c r="C20" s="18"/>
      <c r="D20" s="6"/>
      <c r="E20" s="6"/>
    </row>
    <row r="21" spans="1:15" ht="30" customHeight="1">
      <c r="A21" s="10" t="s">
        <v>51</v>
      </c>
      <c r="B21" s="11">
        <f ca="1">SUM(B9:B18)</f>
        <v>996.30000000000007</v>
      </c>
    </row>
    <row r="22" spans="1:15" s="6" customFormat="1" ht="30" customHeight="1">
      <c r="A22" s="10" t="s">
        <v>52</v>
      </c>
      <c r="B22" s="12">
        <f ca="1">COUNT(B9:B18)</f>
        <v>10</v>
      </c>
      <c r="C22" s="5"/>
      <c r="D22" s="5"/>
      <c r="E22" s="5"/>
    </row>
    <row r="23" spans="1:15" ht="27" customHeight="1">
      <c r="A23" s="13" t="s">
        <v>53</v>
      </c>
      <c r="B23" s="14">
        <f ca="1">SUMSQ(B9:B18)-B21^2/B22</f>
        <v>8.4409999999770662</v>
      </c>
    </row>
    <row r="24" spans="1:15" ht="27" customHeight="1">
      <c r="A24" s="15" t="s">
        <v>54</v>
      </c>
      <c r="B24" s="16">
        <f ca="1">B22-1</f>
        <v>9</v>
      </c>
      <c r="O24" s="6"/>
    </row>
    <row r="25" spans="1:15" ht="27" customHeight="1">
      <c r="A25" s="10" t="s">
        <v>55</v>
      </c>
      <c r="B25" s="17">
        <f ca="1">B23/B24</f>
        <v>0.9378888888863407</v>
      </c>
    </row>
    <row r="26" spans="1:15" ht="27" customHeight="1">
      <c r="A26" s="10" t="s">
        <v>56</v>
      </c>
      <c r="B26" s="17">
        <f ca="1">SQRT(B25)</f>
        <v>0.96844663708763046</v>
      </c>
      <c r="C26" s="51">
        <f>B6</f>
        <v>1</v>
      </c>
      <c r="D26" s="36" t="s">
        <v>79</v>
      </c>
      <c r="E26" s="6"/>
    </row>
    <row r="27" spans="1:15" ht="27" customHeight="1">
      <c r="A27" s="10" t="s">
        <v>32</v>
      </c>
      <c r="B27" s="17">
        <f ca="1">B25/B22</f>
        <v>9.378888888863407E-2</v>
      </c>
    </row>
    <row r="28" spans="1:15" ht="27" customHeight="1">
      <c r="A28" s="10" t="s">
        <v>33</v>
      </c>
      <c r="B28" s="17">
        <f ca="1">SQRT(B27)</f>
        <v>0.3062497165527408</v>
      </c>
    </row>
    <row r="29" spans="1:15" ht="27" customHeight="1"/>
    <row r="30" spans="1:15" ht="27" customHeight="1"/>
    <row r="31" spans="1:15" ht="27" customHeight="1">
      <c r="A31" s="2"/>
    </row>
    <row r="32" spans="1:15" s="6" customFormat="1" ht="30" customHeight="1"/>
    <row r="33" spans="1:1" ht="27" customHeight="1"/>
    <row r="34" spans="1:1" ht="27" customHeight="1"/>
    <row r="35" spans="1:1" ht="27" customHeight="1"/>
    <row r="36" spans="1:1" ht="27" customHeight="1"/>
    <row r="37" spans="1:1" ht="27" customHeight="1">
      <c r="A37" s="2"/>
    </row>
    <row r="38" spans="1:1" s="6" customFormat="1" ht="30" customHeight="1"/>
    <row r="39" spans="1:1" ht="27" customHeight="1"/>
    <row r="40" spans="1:1" ht="27" customHeight="1"/>
    <row r="41" spans="1:1" s="6" customFormat="1" ht="27" customHeight="1"/>
    <row r="42" spans="1:1" ht="27" customHeight="1"/>
    <row r="43" spans="1:1" ht="27" customHeight="1"/>
    <row r="44" spans="1:1" ht="27" customHeight="1"/>
  </sheetData>
  <mergeCells count="1">
    <mergeCell ref="H1:J1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Getting Started</vt:lpstr>
      <vt:lpstr>Tacoma Syndrome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2011-03-28T17:47:28Z</dcterms:modified>
</cp:coreProperties>
</file>