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020" windowHeight="16740" tabRatio="500"/>
  </bookViews>
  <sheets>
    <sheet name="Lineup" sheetId="2" r:id="rId1"/>
    <sheet name="Contingency table" sheetId="1" r:id="rId2"/>
    <sheet name="IQ distribution" sheetId="3" r:id="rId3"/>
  </sheets>
  <definedNames>
    <definedName name="_xlnm.Print_Area" localSheetId="1">'Contingency table'!$A$3:$E$33</definedName>
    <definedName name="_xlnm.Print_Area" localSheetId="0">Lineup!$A$3:$I$14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" i="1"/>
  <c r="E5"/>
  <c r="E6"/>
  <c r="E7"/>
  <c r="C13"/>
  <c r="C19"/>
  <c r="E12"/>
  <c r="E18"/>
  <c r="C18"/>
  <c r="C24"/>
  <c r="D7"/>
  <c r="D13"/>
  <c r="D19"/>
  <c r="D18"/>
  <c r="D24"/>
  <c r="E24"/>
  <c r="E11"/>
  <c r="E17"/>
  <c r="C17"/>
  <c r="C23"/>
  <c r="D17"/>
  <c r="D23"/>
  <c r="E23"/>
  <c r="C33"/>
  <c r="C29"/>
  <c r="D29"/>
  <c r="C30"/>
  <c r="D30"/>
  <c r="C32"/>
  <c r="E25"/>
  <c r="D25"/>
  <c r="C25"/>
  <c r="E13"/>
  <c r="E19"/>
  <c r="D12"/>
  <c r="C12"/>
  <c r="D11"/>
  <c r="C11"/>
  <c r="D18" i="3"/>
  <c r="E9"/>
  <c r="G9"/>
  <c r="D9"/>
  <c r="F9"/>
  <c r="H9"/>
  <c r="I9"/>
  <c r="K9"/>
  <c r="C10"/>
  <c r="E10"/>
  <c r="G10"/>
  <c r="D10"/>
  <c r="F10"/>
  <c r="H10"/>
  <c r="I10"/>
  <c r="K10"/>
  <c r="C11"/>
  <c r="E11"/>
  <c r="G11"/>
  <c r="D11"/>
  <c r="F11"/>
  <c r="H11"/>
  <c r="I11"/>
  <c r="K11"/>
  <c r="C12"/>
  <c r="E12"/>
  <c r="G12"/>
  <c r="D12"/>
  <c r="F12"/>
  <c r="H12"/>
  <c r="I12"/>
  <c r="K12"/>
  <c r="C13"/>
  <c r="E13"/>
  <c r="G13"/>
  <c r="D13"/>
  <c r="F13"/>
  <c r="H13"/>
  <c r="I13"/>
  <c r="K13"/>
  <c r="E14"/>
  <c r="G14"/>
  <c r="D14"/>
  <c r="F14"/>
  <c r="H14"/>
  <c r="I14"/>
  <c r="J14"/>
  <c r="K14"/>
  <c r="K15"/>
  <c r="D17"/>
  <c r="J15"/>
  <c r="I15"/>
  <c r="H15"/>
  <c r="C14" i="2"/>
  <c r="H5"/>
  <c r="I5"/>
  <c r="C7"/>
  <c r="C9"/>
  <c r="C11"/>
  <c r="D7"/>
  <c r="D9"/>
  <c r="D11"/>
  <c r="E7"/>
  <c r="E9"/>
  <c r="E11"/>
  <c r="F7"/>
  <c r="F9"/>
  <c r="F11"/>
  <c r="G7"/>
  <c r="G9"/>
  <c r="G11"/>
  <c r="H7"/>
  <c r="H9"/>
  <c r="H11"/>
  <c r="C13"/>
  <c r="I9"/>
  <c r="I7"/>
</calcChain>
</file>

<file path=xl/sharedStrings.xml><?xml version="1.0" encoding="utf-8"?>
<sst xmlns="http://schemas.openxmlformats.org/spreadsheetml/2006/main" count="58" uniqueCount="38">
  <si>
    <r>
      <t>f</t>
    </r>
    <r>
      <rPr>
        <vertAlign val="subscript"/>
        <sz val="18"/>
        <rFont val="Verdana"/>
      </rPr>
      <t>0</t>
    </r>
    <phoneticPr fontId="2" type="noConversion"/>
  </si>
  <si>
    <r>
      <t>(f</t>
    </r>
    <r>
      <rPr>
        <vertAlign val="subscript"/>
        <sz val="18"/>
        <rFont val="Verdana"/>
      </rPr>
      <t>e</t>
    </r>
    <r>
      <rPr>
        <sz val="18"/>
        <rFont val="Verdana"/>
      </rPr>
      <t xml:space="preserve"> - f</t>
    </r>
    <r>
      <rPr>
        <vertAlign val="subscript"/>
        <sz val="18"/>
        <rFont val="Verdana"/>
      </rPr>
      <t>o</t>
    </r>
    <r>
      <rPr>
        <sz val="18"/>
        <rFont val="Verdana"/>
      </rPr>
      <t>)</t>
    </r>
    <r>
      <rPr>
        <vertAlign val="superscript"/>
        <sz val="18"/>
        <rFont val="Verdana"/>
      </rPr>
      <t>2</t>
    </r>
    <r>
      <rPr>
        <sz val="18"/>
        <rFont val="Verdana"/>
      </rPr>
      <t>/f</t>
    </r>
    <r>
      <rPr>
        <vertAlign val="subscript"/>
        <sz val="18"/>
        <rFont val="Verdana"/>
      </rPr>
      <t>e</t>
    </r>
    <phoneticPr fontId="2" type="noConversion"/>
  </si>
  <si>
    <r>
      <t xml:space="preserve">Obtained </t>
    </r>
    <r>
      <rPr>
        <sz val="18"/>
        <rFont val="Symbol"/>
      </rPr>
      <t>c</t>
    </r>
    <r>
      <rPr>
        <vertAlign val="superscript"/>
        <sz val="18"/>
        <rFont val="Verdana"/>
      </rPr>
      <t>2</t>
    </r>
    <r>
      <rPr>
        <sz val="18"/>
        <rFont val="Verdana"/>
      </rPr>
      <t xml:space="preserve"> (5) = </t>
    </r>
    <phoneticPr fontId="2" type="noConversion"/>
  </si>
  <si>
    <r>
      <t xml:space="preserve">Criterion </t>
    </r>
    <r>
      <rPr>
        <sz val="18"/>
        <rFont val="Symbol"/>
      </rPr>
      <t>c</t>
    </r>
    <r>
      <rPr>
        <vertAlign val="superscript"/>
        <sz val="18"/>
        <rFont val="Verdana"/>
      </rPr>
      <t>2</t>
    </r>
    <r>
      <rPr>
        <sz val="18"/>
        <rFont val="Verdana"/>
      </rPr>
      <t xml:space="preserve"> (5) = </t>
    </r>
    <phoneticPr fontId="2" type="noConversion"/>
  </si>
  <si>
    <r>
      <t>Conclusion: Reject H</t>
    </r>
    <r>
      <rPr>
        <vertAlign val="subscript"/>
        <sz val="18"/>
        <rFont val="Verdana"/>
      </rPr>
      <t>0</t>
    </r>
    <phoneticPr fontId="2" type="noConversion"/>
  </si>
  <si>
    <r>
      <t>H</t>
    </r>
    <r>
      <rPr>
        <vertAlign val="subscript"/>
        <sz val="18"/>
        <rFont val="Verdana"/>
      </rPr>
      <t>0</t>
    </r>
    <r>
      <rPr>
        <sz val="18"/>
        <rFont val="Verdana"/>
      </rPr>
      <t>: Seattleites have IQs distributed like everyone else's</t>
    </r>
    <phoneticPr fontId="2" type="noConversion"/>
  </si>
  <si>
    <r>
      <t>H</t>
    </r>
    <r>
      <rPr>
        <vertAlign val="subscript"/>
        <sz val="18"/>
        <rFont val="Verdana"/>
      </rPr>
      <t>0</t>
    </r>
    <r>
      <rPr>
        <sz val="18"/>
        <rFont val="Verdana"/>
      </rPr>
      <t>: Collar color and employment status are independent</t>
    </r>
    <phoneticPr fontId="2" type="noConversion"/>
  </si>
  <si>
    <r>
      <t>H</t>
    </r>
    <r>
      <rPr>
        <vertAlign val="subscript"/>
        <sz val="18"/>
        <rFont val="Verdana"/>
      </rPr>
      <t>0</t>
    </r>
    <r>
      <rPr>
        <sz val="18"/>
        <rFont val="Verdana"/>
      </rPr>
      <t>: Lineup is fair</t>
    </r>
    <phoneticPr fontId="2" type="noConversion"/>
  </si>
  <si>
    <t>Expected probabilities if lineup is fair:</t>
    <phoneticPr fontId="2" type="noConversion"/>
  </si>
  <si>
    <r>
      <t>Expected frequencies if lineup is fair, f</t>
    </r>
    <r>
      <rPr>
        <vertAlign val="subscript"/>
        <sz val="18"/>
        <rFont val="Verdana"/>
      </rPr>
      <t>e</t>
    </r>
    <r>
      <rPr>
        <sz val="18"/>
        <rFont val="Verdana"/>
      </rPr>
      <t>:</t>
    </r>
    <phoneticPr fontId="2" type="noConversion"/>
  </si>
  <si>
    <r>
      <t>Observed frequencies, f</t>
    </r>
    <r>
      <rPr>
        <vertAlign val="subscript"/>
        <sz val="18"/>
        <rFont val="Verdana"/>
      </rPr>
      <t>o</t>
    </r>
    <r>
      <rPr>
        <sz val="18"/>
        <rFont val="Verdana"/>
      </rPr>
      <t>:</t>
    </r>
    <phoneticPr fontId="2" type="noConversion"/>
  </si>
  <si>
    <t>Lineup member</t>
    <phoneticPr fontId="2" type="noConversion"/>
  </si>
  <si>
    <t>Sum</t>
    <phoneticPr fontId="2" type="noConversion"/>
  </si>
  <si>
    <r>
      <t>(f</t>
    </r>
    <r>
      <rPr>
        <vertAlign val="subscript"/>
        <sz val="18"/>
        <rFont val="Verdana"/>
      </rPr>
      <t>e</t>
    </r>
    <r>
      <rPr>
        <sz val="18"/>
        <rFont val="Verdana"/>
      </rPr>
      <t>-f</t>
    </r>
    <r>
      <rPr>
        <vertAlign val="subscript"/>
        <sz val="18"/>
        <rFont val="Verdana"/>
      </rPr>
      <t>o</t>
    </r>
    <r>
      <rPr>
        <sz val="18"/>
        <rFont val="Verdana"/>
      </rPr>
      <t>)</t>
    </r>
    <r>
      <rPr>
        <vertAlign val="superscript"/>
        <sz val="18"/>
        <rFont val="Verdana"/>
      </rPr>
      <t>2</t>
    </r>
    <r>
      <rPr>
        <sz val="18"/>
        <rFont val="Verdana"/>
      </rPr>
      <t>/f</t>
    </r>
    <r>
      <rPr>
        <vertAlign val="subscript"/>
        <sz val="18"/>
        <rFont val="Verdana"/>
      </rPr>
      <t>e</t>
    </r>
    <r>
      <rPr>
        <sz val="18"/>
        <rFont val="Verdana"/>
      </rPr>
      <t>:</t>
    </r>
    <phoneticPr fontId="2" type="noConversion"/>
  </si>
  <si>
    <r>
      <t>S</t>
    </r>
    <r>
      <rPr>
        <sz val="18"/>
        <rFont val="Verdana"/>
      </rPr>
      <t>(f</t>
    </r>
    <r>
      <rPr>
        <vertAlign val="subscript"/>
        <sz val="18"/>
        <rFont val="Verdana"/>
      </rPr>
      <t>e</t>
    </r>
    <r>
      <rPr>
        <sz val="18"/>
        <rFont val="Verdana"/>
      </rPr>
      <t>-f</t>
    </r>
    <r>
      <rPr>
        <vertAlign val="subscript"/>
        <sz val="18"/>
        <rFont val="Verdana"/>
      </rPr>
      <t>o</t>
    </r>
    <r>
      <rPr>
        <sz val="18"/>
        <rFont val="Verdana"/>
      </rPr>
      <t>)</t>
    </r>
    <r>
      <rPr>
        <vertAlign val="superscript"/>
        <sz val="18"/>
        <rFont val="Verdana"/>
      </rPr>
      <t>2</t>
    </r>
    <r>
      <rPr>
        <sz val="18"/>
        <rFont val="Verdana"/>
      </rPr>
      <t>/f</t>
    </r>
    <r>
      <rPr>
        <vertAlign val="subscript"/>
        <sz val="18"/>
        <rFont val="Verdana"/>
      </rPr>
      <t>e</t>
    </r>
    <r>
      <rPr>
        <sz val="18"/>
        <rFont val="Verdana"/>
      </rPr>
      <t xml:space="preserve"> = Observed </t>
    </r>
    <r>
      <rPr>
        <sz val="18"/>
        <rFont val="Symbol"/>
      </rPr>
      <t>c</t>
    </r>
    <r>
      <rPr>
        <vertAlign val="superscript"/>
        <sz val="18"/>
        <rFont val="Verdana"/>
      </rPr>
      <t>2</t>
    </r>
    <r>
      <rPr>
        <sz val="18"/>
        <rFont val="Verdana"/>
      </rPr>
      <t xml:space="preserve">(5) = </t>
    </r>
    <phoneticPr fontId="2" type="noConversion"/>
  </si>
  <si>
    <r>
      <t xml:space="preserve">Criterion </t>
    </r>
    <r>
      <rPr>
        <sz val="18"/>
        <rFont val="Symbol"/>
      </rPr>
      <t>c</t>
    </r>
    <r>
      <rPr>
        <vertAlign val="superscript"/>
        <sz val="18"/>
        <rFont val="Verdana"/>
      </rPr>
      <t>2</t>
    </r>
    <r>
      <rPr>
        <sz val="18"/>
        <rFont val="Verdana"/>
      </rPr>
      <t xml:space="preserve">(5) = </t>
    </r>
    <phoneticPr fontId="2" type="noConversion"/>
  </si>
  <si>
    <r>
      <t>Observed Frequencies: f</t>
    </r>
    <r>
      <rPr>
        <vertAlign val="subscript"/>
        <sz val="18"/>
        <rFont val="Verdana"/>
      </rPr>
      <t>o</t>
    </r>
    <phoneticPr fontId="2" type="noConversion"/>
  </si>
  <si>
    <t>Employed</t>
    <phoneticPr fontId="2" type="noConversion"/>
  </si>
  <si>
    <t>Unemployed</t>
    <phoneticPr fontId="2" type="noConversion"/>
  </si>
  <si>
    <t>Observed Probabilities</t>
    <phoneticPr fontId="2" type="noConversion"/>
  </si>
  <si>
    <t>Expected probabilities if independent</t>
    <phoneticPr fontId="2" type="noConversion"/>
  </si>
  <si>
    <r>
      <t>Expected frequencies if independent: f</t>
    </r>
    <r>
      <rPr>
        <vertAlign val="subscript"/>
        <sz val="18"/>
        <rFont val="Verdana"/>
      </rPr>
      <t>e</t>
    </r>
    <phoneticPr fontId="2" type="noConversion"/>
  </si>
  <si>
    <r>
      <t>(f</t>
    </r>
    <r>
      <rPr>
        <vertAlign val="subscript"/>
        <sz val="18"/>
        <rFont val="Verdana"/>
      </rPr>
      <t>e</t>
    </r>
    <r>
      <rPr>
        <sz val="18"/>
        <rFont val="Verdana"/>
      </rPr>
      <t>-f</t>
    </r>
    <r>
      <rPr>
        <vertAlign val="subscript"/>
        <sz val="18"/>
        <rFont val="Verdana"/>
      </rPr>
      <t>o</t>
    </r>
    <r>
      <rPr>
        <sz val="18"/>
        <rFont val="Verdana"/>
      </rPr>
      <t>)</t>
    </r>
    <r>
      <rPr>
        <vertAlign val="superscript"/>
        <sz val="18"/>
        <rFont val="Verdana"/>
      </rPr>
      <t>2</t>
    </r>
    <r>
      <rPr>
        <sz val="18"/>
        <rFont val="Verdana"/>
      </rPr>
      <t>/f</t>
    </r>
    <r>
      <rPr>
        <vertAlign val="subscript"/>
        <sz val="18"/>
        <rFont val="Verdana"/>
      </rPr>
      <t>e</t>
    </r>
    <phoneticPr fontId="2" type="noConversion"/>
  </si>
  <si>
    <r>
      <t>S</t>
    </r>
    <r>
      <rPr>
        <sz val="18"/>
        <rFont val="Verdana"/>
      </rPr>
      <t>(f</t>
    </r>
    <r>
      <rPr>
        <vertAlign val="subscript"/>
        <sz val="18"/>
        <rFont val="Verdana"/>
      </rPr>
      <t>e</t>
    </r>
    <r>
      <rPr>
        <sz val="18"/>
        <rFont val="Verdana"/>
      </rPr>
      <t>-f</t>
    </r>
    <r>
      <rPr>
        <vertAlign val="subscript"/>
        <sz val="18"/>
        <rFont val="Verdana"/>
      </rPr>
      <t>o</t>
    </r>
    <r>
      <rPr>
        <sz val="18"/>
        <rFont val="Verdana"/>
      </rPr>
      <t>)</t>
    </r>
    <r>
      <rPr>
        <vertAlign val="superscript"/>
        <sz val="18"/>
        <rFont val="Verdana"/>
      </rPr>
      <t>2</t>
    </r>
    <r>
      <rPr>
        <sz val="18"/>
        <rFont val="Verdana"/>
      </rPr>
      <t>/f</t>
    </r>
    <r>
      <rPr>
        <vertAlign val="subscript"/>
        <sz val="18"/>
        <rFont val="Verdana"/>
      </rPr>
      <t>e</t>
    </r>
    <r>
      <rPr>
        <sz val="18"/>
        <rFont val="Verdana"/>
      </rPr>
      <t xml:space="preserve"> = Observed </t>
    </r>
    <r>
      <rPr>
        <sz val="18"/>
        <rFont val="Symbol"/>
      </rPr>
      <t>c</t>
    </r>
    <r>
      <rPr>
        <vertAlign val="superscript"/>
        <sz val="18"/>
        <rFont val="Verdana"/>
      </rPr>
      <t>2</t>
    </r>
    <r>
      <rPr>
        <sz val="18"/>
        <rFont val="Verdana"/>
      </rPr>
      <t xml:space="preserve">(1) = </t>
    </r>
    <phoneticPr fontId="2" type="noConversion"/>
  </si>
  <si>
    <r>
      <t xml:space="preserve">Criterion </t>
    </r>
    <r>
      <rPr>
        <sz val="18"/>
        <rFont val="Symbol"/>
      </rPr>
      <t>c</t>
    </r>
    <r>
      <rPr>
        <vertAlign val="superscript"/>
        <sz val="18"/>
        <rFont val="Verdana"/>
      </rPr>
      <t>2</t>
    </r>
    <r>
      <rPr>
        <sz val="18"/>
        <rFont val="Verdana"/>
      </rPr>
      <t xml:space="preserve">(1) = </t>
    </r>
    <phoneticPr fontId="2" type="noConversion"/>
  </si>
  <si>
    <t>Blue</t>
    <phoneticPr fontId="2" type="noConversion"/>
  </si>
  <si>
    <t>White</t>
    <phoneticPr fontId="2" type="noConversion"/>
  </si>
  <si>
    <t>High</t>
    <phoneticPr fontId="2" type="noConversion"/>
  </si>
  <si>
    <t>prob</t>
    <phoneticPr fontId="2" type="noConversion"/>
  </si>
  <si>
    <t xml:space="preserve">n = </t>
    <phoneticPr fontId="2" type="noConversion"/>
  </si>
  <si>
    <t>Sums</t>
    <phoneticPr fontId="2" type="noConversion"/>
  </si>
  <si>
    <r>
      <t>m</t>
    </r>
    <r>
      <rPr>
        <sz val="18"/>
        <rFont val="Verdana"/>
      </rPr>
      <t xml:space="preserve"> = </t>
    </r>
    <phoneticPr fontId="2" type="noConversion"/>
  </si>
  <si>
    <r>
      <t>s</t>
    </r>
    <r>
      <rPr>
        <sz val="18"/>
        <rFont val="Verdana"/>
      </rPr>
      <t xml:space="preserve"> = </t>
    </r>
    <phoneticPr fontId="2" type="noConversion"/>
  </si>
  <si>
    <t>IQ range</t>
    <phoneticPr fontId="2" type="noConversion"/>
  </si>
  <si>
    <t>Low</t>
    <phoneticPr fontId="2" type="noConversion"/>
  </si>
  <si>
    <r>
      <t>Z</t>
    </r>
    <r>
      <rPr>
        <vertAlign val="subscript"/>
        <sz val="18"/>
        <rFont val="Verdana"/>
      </rPr>
      <t>1</t>
    </r>
    <phoneticPr fontId="2" type="noConversion"/>
  </si>
  <si>
    <r>
      <t>F(Z</t>
    </r>
    <r>
      <rPr>
        <vertAlign val="subscript"/>
        <sz val="18"/>
        <rFont val="Verdana"/>
      </rPr>
      <t>1</t>
    </r>
    <r>
      <rPr>
        <sz val="18"/>
        <rFont val="Verdana"/>
      </rPr>
      <t>)</t>
    </r>
    <phoneticPr fontId="2" type="noConversion"/>
  </si>
  <si>
    <r>
      <t>f</t>
    </r>
    <r>
      <rPr>
        <vertAlign val="subscript"/>
        <sz val="18"/>
        <rFont val="Verdana"/>
      </rPr>
      <t>e</t>
    </r>
    <phoneticPr fontId="2" type="noConversion"/>
  </si>
</sst>
</file>

<file path=xl/styles.xml><?xml version="1.0" encoding="utf-8"?>
<styleSheet xmlns="http://schemas.openxmlformats.org/spreadsheetml/2006/main">
  <numFmts count="1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00"/>
    <numFmt numFmtId="170" formatCode="0.00"/>
    <numFmt numFmtId="171" formatCode="0"/>
    <numFmt numFmtId="173" formatCode="0.0000"/>
    <numFmt numFmtId="175" formatCode="#,##0.000"/>
    <numFmt numFmtId="176" formatCode="#,##0.00000"/>
    <numFmt numFmtId="179" formatCode="#,##0.00"/>
    <numFmt numFmtId="181" formatCode="#,##0"/>
  </numFmts>
  <fonts count="8">
    <font>
      <sz val="10"/>
      <name val="Verdana"/>
    </font>
    <font>
      <sz val="10"/>
      <name val="Verdana"/>
    </font>
    <font>
      <sz val="8"/>
      <name val="Verdana"/>
    </font>
    <font>
      <sz val="12"/>
      <name val="Verdana"/>
    </font>
    <font>
      <sz val="18"/>
      <name val="Verdana"/>
    </font>
    <font>
      <vertAlign val="subscript"/>
      <sz val="18"/>
      <name val="Verdana"/>
    </font>
    <font>
      <vertAlign val="superscript"/>
      <sz val="18"/>
      <name val="Verdana"/>
    </font>
    <font>
      <sz val="18"/>
      <name val="Symbo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Border="0" applyAlignment="0"/>
  </cellStyleXfs>
  <cellXfs count="6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169" fontId="4" fillId="0" borderId="0" xfId="1" applyNumberFormat="1" applyFont="1" applyAlignment="1">
      <alignment horizontal="center" vertical="center"/>
    </xf>
    <xf numFmtId="169" fontId="4" fillId="0" borderId="4" xfId="1" applyNumberFormat="1" applyFont="1" applyBorder="1" applyAlignment="1">
      <alignment horizontal="left" vertical="center"/>
    </xf>
    <xf numFmtId="169" fontId="4" fillId="0" borderId="0" xfId="1" applyNumberFormat="1" applyFont="1" applyAlignment="1">
      <alignment horizontal="left" vertical="center"/>
    </xf>
    <xf numFmtId="16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right" vertical="center" wrapText="1"/>
    </xf>
    <xf numFmtId="169" fontId="4" fillId="0" borderId="0" xfId="1" applyNumberFormat="1" applyFont="1" applyAlignment="1">
      <alignment horizontal="left" vertical="center"/>
    </xf>
    <xf numFmtId="169" fontId="4" fillId="0" borderId="0" xfId="1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3" xfId="0" applyFont="1" applyBorder="1"/>
    <xf numFmtId="170" fontId="4" fillId="0" borderId="3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170" fontId="4" fillId="0" borderId="3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171" fontId="4" fillId="0" borderId="3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69" fontId="4" fillId="0" borderId="3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16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70" fontId="4" fillId="0" borderId="2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18" xfId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X17"/>
  <sheetViews>
    <sheetView tabSelected="1" workbookViewId="0">
      <selection activeCell="D23" sqref="D23"/>
    </sheetView>
  </sheetViews>
  <sheetFormatPr baseColWidth="10" defaultRowHeight="13"/>
  <cols>
    <col min="1" max="1" width="43" style="5" customWidth="1"/>
    <col min="2" max="2" width="2.28515625" style="5" customWidth="1"/>
  </cols>
  <sheetData>
    <row r="1" spans="1:24" ht="27">
      <c r="A1" s="28" t="s">
        <v>7</v>
      </c>
    </row>
    <row r="3" spans="1:24" ht="23">
      <c r="A3" s="4"/>
      <c r="B3" s="4"/>
      <c r="C3" s="66" t="s">
        <v>11</v>
      </c>
      <c r="D3" s="66"/>
      <c r="E3" s="66"/>
      <c r="F3" s="66"/>
      <c r="G3" s="66"/>
      <c r="H3" s="66"/>
      <c r="I3" s="3"/>
    </row>
    <row r="4" spans="1:24" ht="23">
      <c r="A4" s="6"/>
      <c r="B4" s="6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8" t="s">
        <v>12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7">
      <c r="A5" s="10" t="s">
        <v>10</v>
      </c>
      <c r="B5" s="10"/>
      <c r="C5" s="11">
        <v>6</v>
      </c>
      <c r="D5" s="11">
        <v>23</v>
      </c>
      <c r="E5" s="11">
        <v>4</v>
      </c>
      <c r="F5" s="11">
        <v>7</v>
      </c>
      <c r="G5" s="11">
        <v>4</v>
      </c>
      <c r="H5" s="11">
        <f>48-SUM(C5:G5)</f>
        <v>4</v>
      </c>
      <c r="I5" s="12">
        <f>SUM(C5:H5)</f>
        <v>48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0" customHeight="1">
      <c r="A6" s="10"/>
      <c r="B6" s="10"/>
      <c r="C6" s="11"/>
      <c r="D6" s="11"/>
      <c r="E6" s="11"/>
      <c r="F6" s="11"/>
      <c r="G6" s="11"/>
      <c r="H6" s="11"/>
      <c r="I6" s="1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6">
      <c r="A7" s="10" t="s">
        <v>8</v>
      </c>
      <c r="B7" s="10"/>
      <c r="C7" s="14">
        <f>1/6</f>
        <v>0.16666666666666666</v>
      </c>
      <c r="D7" s="14">
        <f t="shared" ref="D7:H7" si="0">1/6</f>
        <v>0.16666666666666666</v>
      </c>
      <c r="E7" s="14">
        <f t="shared" si="0"/>
        <v>0.16666666666666666</v>
      </c>
      <c r="F7" s="14">
        <f t="shared" si="0"/>
        <v>0.16666666666666666</v>
      </c>
      <c r="G7" s="14">
        <f t="shared" si="0"/>
        <v>0.16666666666666666</v>
      </c>
      <c r="H7" s="14">
        <f t="shared" si="0"/>
        <v>0.16666666666666666</v>
      </c>
      <c r="I7" s="15">
        <f>SUM(C7:H7)</f>
        <v>0.99999999999999989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6" customHeight="1">
      <c r="A8" s="10"/>
      <c r="B8" s="10"/>
      <c r="C8" s="14"/>
      <c r="D8" s="14"/>
      <c r="E8" s="14"/>
      <c r="F8" s="14"/>
      <c r="G8" s="14"/>
      <c r="H8" s="14"/>
      <c r="I8" s="1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50">
      <c r="A9" s="10" t="s">
        <v>9</v>
      </c>
      <c r="B9" s="10"/>
      <c r="C9" s="11">
        <f>C7*$I$5</f>
        <v>8</v>
      </c>
      <c r="D9" s="11">
        <f t="shared" ref="D9:H9" si="1">D7*$I$5</f>
        <v>8</v>
      </c>
      <c r="E9" s="11">
        <f t="shared" si="1"/>
        <v>8</v>
      </c>
      <c r="F9" s="11">
        <f t="shared" si="1"/>
        <v>8</v>
      </c>
      <c r="G9" s="11">
        <f t="shared" si="1"/>
        <v>8</v>
      </c>
      <c r="H9" s="11">
        <f t="shared" si="1"/>
        <v>8</v>
      </c>
      <c r="I9" s="12">
        <f>SUM(C9:H9)</f>
        <v>48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7" customHeight="1">
      <c r="A10" s="10"/>
      <c r="B10" s="10"/>
      <c r="C10" s="11"/>
      <c r="D10" s="11"/>
      <c r="E10" s="11"/>
      <c r="F10" s="11"/>
      <c r="G10" s="11"/>
      <c r="H10" s="11"/>
      <c r="I10" s="1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28">
      <c r="A11" s="10" t="s">
        <v>13</v>
      </c>
      <c r="B11" s="10"/>
      <c r="C11" s="17">
        <f>(C9-C5)^2/C9</f>
        <v>0.5</v>
      </c>
      <c r="D11" s="17">
        <f t="shared" ref="D11:H11" si="2">(D9-D5)^2/D9</f>
        <v>28.125</v>
      </c>
      <c r="E11" s="17">
        <f t="shared" si="2"/>
        <v>2</v>
      </c>
      <c r="F11" s="17">
        <f t="shared" si="2"/>
        <v>0.125</v>
      </c>
      <c r="G11" s="17">
        <f t="shared" si="2"/>
        <v>2</v>
      </c>
      <c r="H11" s="17">
        <f t="shared" si="2"/>
        <v>2</v>
      </c>
      <c r="I11" s="1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3">
      <c r="A12" s="6"/>
      <c r="B12" s="6"/>
      <c r="C12" s="18"/>
      <c r="D12" s="18"/>
      <c r="E12" s="18"/>
      <c r="F12" s="18"/>
      <c r="G12" s="18"/>
      <c r="H12" s="18"/>
      <c r="I12" s="1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8">
      <c r="A13" s="19" t="s">
        <v>14</v>
      </c>
      <c r="B13" s="19"/>
      <c r="C13" s="20">
        <f>SUM(C11:H11)</f>
        <v>34.75</v>
      </c>
      <c r="D13" s="18"/>
      <c r="E13" s="18"/>
      <c r="F13" s="18"/>
      <c r="G13" s="18"/>
      <c r="H13" s="18"/>
      <c r="I13" s="1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7">
      <c r="A14" s="10" t="s">
        <v>15</v>
      </c>
      <c r="B14" s="10"/>
      <c r="C14" s="21">
        <f>CHIINV(0.05,5)</f>
        <v>11.070497754622684</v>
      </c>
      <c r="D14" s="18"/>
      <c r="E14" s="18"/>
      <c r="F14" s="18"/>
      <c r="G14" s="18"/>
      <c r="H14" s="18"/>
      <c r="I14" s="1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7">
      <c r="A15" s="43" t="s">
        <v>4</v>
      </c>
      <c r="B15" s="2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>
      <c r="A16" s="22"/>
      <c r="B16" s="2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>
      <c r="A17" s="22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</sheetData>
  <mergeCells count="1">
    <mergeCell ref="C3:H3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E53"/>
  <sheetViews>
    <sheetView zoomScale="150" workbookViewId="0"/>
  </sheetViews>
  <sheetFormatPr baseColWidth="10" defaultRowHeight="13"/>
  <cols>
    <col min="1" max="1" width="18.140625" customWidth="1"/>
    <col min="2" max="2" width="26.7109375" customWidth="1"/>
    <col min="5" max="5" width="12.28515625" style="52" bestFit="1" customWidth="1"/>
  </cols>
  <sheetData>
    <row r="1" spans="1:5" ht="27">
      <c r="A1" s="28" t="s">
        <v>6</v>
      </c>
      <c r="E1"/>
    </row>
    <row r="2" spans="1:5" ht="23">
      <c r="A2" s="28"/>
      <c r="E2"/>
    </row>
    <row r="3" spans="1:5" s="2" customFormat="1" ht="27">
      <c r="A3" s="23" t="s">
        <v>16</v>
      </c>
      <c r="B3" s="23"/>
      <c r="C3" s="23"/>
      <c r="D3" s="23"/>
      <c r="E3" s="45"/>
    </row>
    <row r="4" spans="1:5" ht="23">
      <c r="A4" s="23"/>
      <c r="B4" s="24"/>
      <c r="C4" s="25" t="s">
        <v>25</v>
      </c>
      <c r="D4" s="25" t="s">
        <v>26</v>
      </c>
      <c r="E4" s="46"/>
    </row>
    <row r="5" spans="1:5" ht="23">
      <c r="A5" s="23"/>
      <c r="B5" s="26" t="s">
        <v>17</v>
      </c>
      <c r="C5" s="27">
        <v>50</v>
      </c>
      <c r="D5" s="27">
        <v>125</v>
      </c>
      <c r="E5" s="45">
        <f>SUM(C5:D5)</f>
        <v>175</v>
      </c>
    </row>
    <row r="6" spans="1:5" ht="23">
      <c r="A6" s="23"/>
      <c r="B6" s="29" t="s">
        <v>18</v>
      </c>
      <c r="C6" s="25">
        <v>50</v>
      </c>
      <c r="D6" s="25">
        <v>25</v>
      </c>
      <c r="E6" s="46">
        <f>SUM(C6:D6)</f>
        <v>75</v>
      </c>
    </row>
    <row r="7" spans="1:5" ht="23">
      <c r="A7" s="23"/>
      <c r="B7" s="30"/>
      <c r="C7" s="27">
        <f>SUM(C5:C6)</f>
        <v>100</v>
      </c>
      <c r="D7" s="27">
        <f>SUM(D5:D6)</f>
        <v>150</v>
      </c>
      <c r="E7" s="40">
        <f>SUM(E5:E6)</f>
        <v>250</v>
      </c>
    </row>
    <row r="8" spans="1:5" ht="23">
      <c r="A8" s="23"/>
      <c r="B8" s="23"/>
      <c r="C8" s="23"/>
      <c r="D8" s="23"/>
      <c r="E8" s="45"/>
    </row>
    <row r="9" spans="1:5" s="2" customFormat="1" ht="23">
      <c r="A9" s="23" t="s">
        <v>19</v>
      </c>
      <c r="B9" s="23"/>
      <c r="C9" s="23"/>
      <c r="D9" s="23"/>
      <c r="E9" s="45"/>
    </row>
    <row r="10" spans="1:5" ht="23">
      <c r="A10" s="23"/>
      <c r="B10" s="24"/>
      <c r="C10" s="25" t="s">
        <v>25</v>
      </c>
      <c r="D10" s="25" t="s">
        <v>26</v>
      </c>
      <c r="E10" s="46"/>
    </row>
    <row r="11" spans="1:5" ht="23">
      <c r="A11" s="23"/>
      <c r="B11" s="26" t="s">
        <v>17</v>
      </c>
      <c r="C11" s="31">
        <f t="shared" ref="C11:E13" si="0">C5/$E$7</f>
        <v>0.2</v>
      </c>
      <c r="D11" s="31">
        <f t="shared" si="0"/>
        <v>0.5</v>
      </c>
      <c r="E11" s="47">
        <f t="shared" si="0"/>
        <v>0.7</v>
      </c>
    </row>
    <row r="12" spans="1:5" ht="23">
      <c r="A12" s="23"/>
      <c r="B12" s="29" t="s">
        <v>18</v>
      </c>
      <c r="C12" s="32">
        <f t="shared" si="0"/>
        <v>0.2</v>
      </c>
      <c r="D12" s="32">
        <f t="shared" si="0"/>
        <v>0.1</v>
      </c>
      <c r="E12" s="48">
        <f t="shared" si="0"/>
        <v>0.3</v>
      </c>
    </row>
    <row r="13" spans="1:5" ht="23">
      <c r="A13" s="23"/>
      <c r="B13" s="30"/>
      <c r="C13" s="31">
        <f t="shared" si="0"/>
        <v>0.4</v>
      </c>
      <c r="D13" s="31">
        <f t="shared" si="0"/>
        <v>0.6</v>
      </c>
      <c r="E13" s="47">
        <f t="shared" si="0"/>
        <v>1</v>
      </c>
    </row>
    <row r="14" spans="1:5" ht="23">
      <c r="A14" s="23"/>
      <c r="B14" s="23"/>
      <c r="C14" s="23"/>
      <c r="D14" s="23"/>
      <c r="E14" s="45"/>
    </row>
    <row r="15" spans="1:5" s="2" customFormat="1" ht="23">
      <c r="A15" s="23" t="s">
        <v>20</v>
      </c>
      <c r="B15" s="23"/>
      <c r="C15" s="23"/>
      <c r="D15" s="23"/>
      <c r="E15" s="45"/>
    </row>
    <row r="16" spans="1:5" ht="23">
      <c r="A16" s="23"/>
      <c r="B16" s="24"/>
      <c r="C16" s="25" t="s">
        <v>25</v>
      </c>
      <c r="D16" s="25" t="s">
        <v>26</v>
      </c>
      <c r="E16" s="46"/>
    </row>
    <row r="17" spans="1:5" ht="23">
      <c r="A17" s="23"/>
      <c r="B17" s="26" t="s">
        <v>17</v>
      </c>
      <c r="C17" s="33">
        <f>C$19*$E17</f>
        <v>0.27999999999999997</v>
      </c>
      <c r="D17" s="33">
        <f>D$19*$E17</f>
        <v>0.42</v>
      </c>
      <c r="E17" s="49">
        <f>E11</f>
        <v>0.7</v>
      </c>
    </row>
    <row r="18" spans="1:5" ht="23">
      <c r="A18" s="23"/>
      <c r="B18" s="29" t="s">
        <v>18</v>
      </c>
      <c r="C18" s="34">
        <f>C$19*$E18</f>
        <v>0.12</v>
      </c>
      <c r="D18" s="34">
        <f>D$19*$E18</f>
        <v>0.18</v>
      </c>
      <c r="E18" s="48">
        <f>E12</f>
        <v>0.3</v>
      </c>
    </row>
    <row r="19" spans="1:5" ht="23">
      <c r="A19" s="23"/>
      <c r="B19" s="30"/>
      <c r="C19" s="31">
        <f>C13</f>
        <v>0.4</v>
      </c>
      <c r="D19" s="31">
        <f>D13</f>
        <v>0.6</v>
      </c>
      <c r="E19" s="49">
        <f>E13</f>
        <v>1</v>
      </c>
    </row>
    <row r="20" spans="1:5" ht="23">
      <c r="A20" s="23"/>
      <c r="B20" s="23"/>
      <c r="C20" s="23"/>
      <c r="D20" s="23"/>
      <c r="E20" s="45"/>
    </row>
    <row r="21" spans="1:5" s="2" customFormat="1" ht="27">
      <c r="A21" s="23" t="s">
        <v>21</v>
      </c>
      <c r="B21" s="23"/>
      <c r="C21" s="23"/>
      <c r="D21" s="23"/>
      <c r="E21" s="45"/>
    </row>
    <row r="22" spans="1:5" ht="23">
      <c r="A22" s="23"/>
      <c r="B22" s="24"/>
      <c r="C22" s="25" t="s">
        <v>25</v>
      </c>
      <c r="D22" s="25" t="s">
        <v>26</v>
      </c>
      <c r="E22" s="46"/>
    </row>
    <row r="23" spans="1:5" ht="23">
      <c r="A23" s="23"/>
      <c r="B23" s="26" t="s">
        <v>17</v>
      </c>
      <c r="C23" s="35">
        <f>C17*$E$7</f>
        <v>69.999999999999986</v>
      </c>
      <c r="D23" s="35">
        <f>D17*$E$7</f>
        <v>105</v>
      </c>
      <c r="E23" s="50">
        <f>C23+D23</f>
        <v>175</v>
      </c>
    </row>
    <row r="24" spans="1:5" ht="23">
      <c r="A24" s="23"/>
      <c r="B24" s="29" t="s">
        <v>18</v>
      </c>
      <c r="C24" s="36">
        <f>C18*$E$7</f>
        <v>30</v>
      </c>
      <c r="D24" s="36">
        <f>D18*$E$7</f>
        <v>45</v>
      </c>
      <c r="E24" s="51">
        <f>C24+D24</f>
        <v>75</v>
      </c>
    </row>
    <row r="25" spans="1:5" ht="23">
      <c r="A25" s="23"/>
      <c r="B25" s="30"/>
      <c r="C25" s="27">
        <f>SUM(C23:C24)</f>
        <v>99.999999999999986</v>
      </c>
      <c r="D25" s="27">
        <f>SUM(D23:D24)</f>
        <v>150</v>
      </c>
      <c r="E25" s="50">
        <f>SUM(E23:E24)</f>
        <v>250</v>
      </c>
    </row>
    <row r="26" spans="1:5" ht="23">
      <c r="A26" s="23"/>
      <c r="B26" s="23"/>
      <c r="C26" s="23"/>
      <c r="D26" s="28"/>
      <c r="E26" s="45"/>
    </row>
    <row r="27" spans="1:5" s="2" customFormat="1" ht="28">
      <c r="A27" s="23" t="s">
        <v>22</v>
      </c>
      <c r="B27" s="23"/>
      <c r="C27" s="23"/>
      <c r="D27" s="28"/>
      <c r="E27" s="45"/>
    </row>
    <row r="28" spans="1:5" ht="23">
      <c r="A28" s="23"/>
      <c r="B28" s="24"/>
      <c r="C28" s="25" t="s">
        <v>25</v>
      </c>
      <c r="D28" s="25" t="s">
        <v>26</v>
      </c>
      <c r="E28" s="40"/>
    </row>
    <row r="29" spans="1:5" ht="23">
      <c r="A29" s="23"/>
      <c r="B29" s="26" t="s">
        <v>17</v>
      </c>
      <c r="C29" s="37">
        <f>(C23-C5)^2/C23</f>
        <v>5.7142857142857073</v>
      </c>
      <c r="D29" s="37">
        <f t="shared" ref="D29:D30" si="1">(D23-D5)^2/D23</f>
        <v>3.8095238095238093</v>
      </c>
      <c r="E29" s="49"/>
    </row>
    <row r="30" spans="1:5" ht="23">
      <c r="A30" s="23"/>
      <c r="B30" s="29" t="s">
        <v>18</v>
      </c>
      <c r="C30" s="38">
        <f t="shared" ref="C30" si="2">(C24-C6)^2/C24</f>
        <v>13.333333333333334</v>
      </c>
      <c r="D30" s="38">
        <f t="shared" si="1"/>
        <v>8.8888888888888893</v>
      </c>
      <c r="E30" s="49"/>
    </row>
    <row r="31" spans="1:5" ht="23">
      <c r="A31" s="23"/>
      <c r="B31" s="39"/>
      <c r="C31" s="40"/>
      <c r="D31" s="40"/>
      <c r="E31" s="49"/>
    </row>
    <row r="32" spans="1:5" ht="28">
      <c r="A32" s="23"/>
      <c r="B32" s="41" t="s">
        <v>23</v>
      </c>
      <c r="C32" s="42">
        <f>SUM(C29:D30)</f>
        <v>31.74603174603174</v>
      </c>
      <c r="D32" s="28"/>
      <c r="E32" s="45"/>
    </row>
    <row r="33" spans="1:5" ht="27">
      <c r="A33" s="23"/>
      <c r="B33" s="43" t="s">
        <v>24</v>
      </c>
      <c r="C33" s="44">
        <f>CHIINV(0.05,1)</f>
        <v>3.841459149489757</v>
      </c>
      <c r="D33" s="28"/>
      <c r="E33" s="45"/>
    </row>
    <row r="34" spans="1:5" ht="27">
      <c r="B34" s="43" t="s">
        <v>4</v>
      </c>
      <c r="D34" s="1"/>
    </row>
    <row r="35" spans="1:5">
      <c r="D35" s="1"/>
    </row>
    <row r="36" spans="1:5">
      <c r="D36" s="1"/>
    </row>
    <row r="37" spans="1:5">
      <c r="D37" s="1"/>
    </row>
    <row r="38" spans="1:5">
      <c r="D38" s="1"/>
    </row>
    <row r="39" spans="1:5">
      <c r="D39" s="1"/>
    </row>
    <row r="40" spans="1:5">
      <c r="D40" s="1"/>
    </row>
    <row r="41" spans="1:5">
      <c r="D41" s="1"/>
    </row>
    <row r="42" spans="1:5">
      <c r="D42" s="1"/>
    </row>
    <row r="43" spans="1:5">
      <c r="D43" s="1"/>
    </row>
    <row r="44" spans="1:5">
      <c r="D44" s="1"/>
    </row>
    <row r="45" spans="1:5">
      <c r="D45" s="1"/>
    </row>
    <row r="46" spans="1:5">
      <c r="D46" s="1"/>
    </row>
    <row r="47" spans="1:5">
      <c r="D47" s="1"/>
    </row>
    <row r="48" spans="1:5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0"/>
  <sheetViews>
    <sheetView workbookViewId="0">
      <selection activeCell="C93" sqref="C93"/>
    </sheetView>
  </sheetViews>
  <sheetFormatPr baseColWidth="10" defaultRowHeight="13"/>
  <cols>
    <col min="2" max="9" width="15.5703125" customWidth="1"/>
    <col min="10" max="11" width="14.85546875" customWidth="1"/>
  </cols>
  <sheetData>
    <row r="1" spans="1:12" ht="27">
      <c r="A1" s="28" t="s">
        <v>5</v>
      </c>
    </row>
    <row r="3" spans="1:12" ht="24">
      <c r="A3" s="41" t="s">
        <v>31</v>
      </c>
      <c r="B3" s="28">
        <v>100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">
      <c r="A4" s="41" t="s">
        <v>32</v>
      </c>
      <c r="B4" s="28">
        <v>15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">
      <c r="A5" s="43" t="s">
        <v>29</v>
      </c>
      <c r="B5" s="28">
        <v>100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3">
      <c r="A7" s="23"/>
      <c r="B7" s="67" t="s">
        <v>33</v>
      </c>
      <c r="C7" s="67"/>
      <c r="D7" s="23"/>
      <c r="E7" s="23"/>
      <c r="F7" s="23"/>
      <c r="G7" s="23"/>
      <c r="H7" s="23"/>
      <c r="I7" s="23"/>
      <c r="J7" s="23"/>
      <c r="K7" s="23"/>
      <c r="L7" s="23"/>
    </row>
    <row r="8" spans="1:12" ht="28">
      <c r="A8" s="23"/>
      <c r="B8" s="46" t="s">
        <v>34</v>
      </c>
      <c r="C8" s="46" t="s">
        <v>27</v>
      </c>
      <c r="D8" s="46" t="s">
        <v>35</v>
      </c>
      <c r="E8" s="46" t="s">
        <v>35</v>
      </c>
      <c r="F8" s="46" t="s">
        <v>36</v>
      </c>
      <c r="G8" s="46" t="s">
        <v>36</v>
      </c>
      <c r="H8" s="46" t="s">
        <v>28</v>
      </c>
      <c r="I8" s="53" t="s">
        <v>37</v>
      </c>
      <c r="J8" s="53" t="s">
        <v>0</v>
      </c>
      <c r="K8" s="53" t="s">
        <v>1</v>
      </c>
      <c r="L8" s="23"/>
    </row>
    <row r="9" spans="1:12" ht="23">
      <c r="A9" s="23"/>
      <c r="B9" s="45">
        <v>0</v>
      </c>
      <c r="C9" s="45">
        <v>70</v>
      </c>
      <c r="D9" s="54">
        <f>(B9-$B$3)/$B$4</f>
        <v>-6.666666666666667</v>
      </c>
      <c r="E9" s="54">
        <f t="shared" ref="E9:E14" si="0">(C9-$B$3)/$B$4</f>
        <v>-2</v>
      </c>
      <c r="F9" s="55">
        <f>NORMSDIST(D9)</f>
        <v>1.3083924873431153E-11</v>
      </c>
      <c r="G9" s="55">
        <f t="shared" ref="G9:G14" si="1">NORMSDIST(E9)</f>
        <v>2.275013194817932E-2</v>
      </c>
      <c r="H9" s="56">
        <f>G9-F9</f>
        <v>2.2750131935095393E-2</v>
      </c>
      <c r="I9" s="57">
        <f>H9*$B$5</f>
        <v>2.2750131935095395</v>
      </c>
      <c r="J9" s="45">
        <v>0</v>
      </c>
      <c r="K9" s="58">
        <f>(I9-J9)^2/I9</f>
        <v>2.2750131935095395</v>
      </c>
      <c r="L9" s="23"/>
    </row>
    <row r="10" spans="1:12" ht="23">
      <c r="A10" s="23"/>
      <c r="B10" s="45">
        <v>70</v>
      </c>
      <c r="C10" s="45">
        <f>B11</f>
        <v>85</v>
      </c>
      <c r="D10" s="54">
        <f t="shared" ref="D10:D14" si="2">(B10-$B$3)/$B$4</f>
        <v>-2</v>
      </c>
      <c r="E10" s="54">
        <f t="shared" si="0"/>
        <v>-1</v>
      </c>
      <c r="F10" s="55">
        <f t="shared" ref="F10:F14" si="3">NORMSDIST(D10)</f>
        <v>2.275013194817932E-2</v>
      </c>
      <c r="G10" s="55">
        <f t="shared" si="1"/>
        <v>0.15865525393145707</v>
      </c>
      <c r="H10" s="56">
        <f t="shared" ref="H10:H14" si="4">G10-F10</f>
        <v>0.13590512198327775</v>
      </c>
      <c r="I10" s="57">
        <f t="shared" ref="I10:I14" si="5">H10*$B$5</f>
        <v>13.590512198327776</v>
      </c>
      <c r="J10" s="45">
        <v>4</v>
      </c>
      <c r="K10" s="58">
        <f t="shared" ref="K10:K14" si="6">(I10-J10)^2/I10</f>
        <v>6.767804103629822</v>
      </c>
      <c r="L10" s="23"/>
    </row>
    <row r="11" spans="1:12" ht="23">
      <c r="A11" s="23"/>
      <c r="B11" s="45">
        <v>85</v>
      </c>
      <c r="C11" s="45">
        <f t="shared" ref="C11:C13" si="7">B12</f>
        <v>100</v>
      </c>
      <c r="D11" s="54">
        <f t="shared" si="2"/>
        <v>-1</v>
      </c>
      <c r="E11" s="54">
        <f t="shared" si="0"/>
        <v>0</v>
      </c>
      <c r="F11" s="55">
        <f t="shared" si="3"/>
        <v>0.15865525393145707</v>
      </c>
      <c r="G11" s="55">
        <f t="shared" si="1"/>
        <v>0.5</v>
      </c>
      <c r="H11" s="56">
        <f t="shared" si="4"/>
        <v>0.34134474606854293</v>
      </c>
      <c r="I11" s="57">
        <f t="shared" si="5"/>
        <v>34.13447460685429</v>
      </c>
      <c r="J11" s="45">
        <v>46</v>
      </c>
      <c r="K11" s="58">
        <f t="shared" si="6"/>
        <v>4.1245894210164442</v>
      </c>
      <c r="L11" s="23"/>
    </row>
    <row r="12" spans="1:12" ht="23">
      <c r="A12" s="23"/>
      <c r="B12" s="45">
        <v>100</v>
      </c>
      <c r="C12" s="45">
        <f t="shared" si="7"/>
        <v>115</v>
      </c>
      <c r="D12" s="54">
        <f t="shared" si="2"/>
        <v>0</v>
      </c>
      <c r="E12" s="54">
        <f t="shared" si="0"/>
        <v>1</v>
      </c>
      <c r="F12" s="55">
        <f t="shared" si="3"/>
        <v>0.5</v>
      </c>
      <c r="G12" s="55">
        <f t="shared" si="1"/>
        <v>0.84134474606854293</v>
      </c>
      <c r="H12" s="56">
        <f t="shared" si="4"/>
        <v>0.34134474606854293</v>
      </c>
      <c r="I12" s="57">
        <f t="shared" si="5"/>
        <v>34.13447460685429</v>
      </c>
      <c r="J12" s="45">
        <v>24</v>
      </c>
      <c r="K12" s="58">
        <f t="shared" si="6"/>
        <v>3.00891039747688</v>
      </c>
      <c r="L12" s="23"/>
    </row>
    <row r="13" spans="1:12" ht="23">
      <c r="A13" s="23"/>
      <c r="B13" s="45">
        <v>115</v>
      </c>
      <c r="C13" s="45">
        <f t="shared" si="7"/>
        <v>130</v>
      </c>
      <c r="D13" s="54">
        <f t="shared" si="2"/>
        <v>1</v>
      </c>
      <c r="E13" s="54">
        <f t="shared" si="0"/>
        <v>2</v>
      </c>
      <c r="F13" s="55">
        <f t="shared" si="3"/>
        <v>0.84134474606854293</v>
      </c>
      <c r="G13" s="55">
        <f t="shared" si="1"/>
        <v>0.97724986805182068</v>
      </c>
      <c r="H13" s="56">
        <f t="shared" si="4"/>
        <v>0.13590512198327775</v>
      </c>
      <c r="I13" s="57">
        <f t="shared" si="5"/>
        <v>13.590512198327776</v>
      </c>
      <c r="J13" s="45">
        <v>20</v>
      </c>
      <c r="K13" s="58">
        <f t="shared" si="6"/>
        <v>3.0228098308789169</v>
      </c>
      <c r="L13" s="23"/>
    </row>
    <row r="14" spans="1:12" ht="23">
      <c r="A14" s="23"/>
      <c r="B14" s="45">
        <v>130</v>
      </c>
      <c r="C14" s="45">
        <v>200</v>
      </c>
      <c r="D14" s="54">
        <f t="shared" si="2"/>
        <v>2</v>
      </c>
      <c r="E14" s="54">
        <f t="shared" si="0"/>
        <v>6.666666666666667</v>
      </c>
      <c r="F14" s="55">
        <f t="shared" si="3"/>
        <v>0.97724986805182068</v>
      </c>
      <c r="G14" s="55">
        <f t="shared" si="1"/>
        <v>0.99999999998691602</v>
      </c>
      <c r="H14" s="59">
        <f t="shared" si="4"/>
        <v>2.2750131935095341E-2</v>
      </c>
      <c r="I14" s="60">
        <f t="shared" si="5"/>
        <v>2.2750131935095341</v>
      </c>
      <c r="J14" s="46">
        <f>B5-SUM(J9:J13)</f>
        <v>6</v>
      </c>
      <c r="K14" s="61">
        <f t="shared" si="6"/>
        <v>6.0990972483649859</v>
      </c>
      <c r="L14" s="23"/>
    </row>
    <row r="15" spans="1:12" ht="23">
      <c r="A15" s="23"/>
      <c r="B15" s="45"/>
      <c r="C15" s="45"/>
      <c r="D15" s="23"/>
      <c r="E15" s="23"/>
      <c r="F15" s="23"/>
      <c r="G15" s="23"/>
      <c r="H15" s="62">
        <f>SUM(H9:H14)</f>
        <v>0.99999999997383215</v>
      </c>
      <c r="I15" s="63">
        <f>SUM(I9:I14)</f>
        <v>99.999999997383213</v>
      </c>
      <c r="J15" s="63">
        <f>SUM(J9:J14)</f>
        <v>100</v>
      </c>
      <c r="K15" s="64">
        <f>SUM(K9:K14)</f>
        <v>25.298224194876589</v>
      </c>
      <c r="L15" s="23" t="s">
        <v>30</v>
      </c>
    </row>
    <row r="16" spans="1:12" ht="23">
      <c r="A16" s="23"/>
      <c r="B16" s="45"/>
      <c r="C16" s="45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7">
      <c r="A17" s="23"/>
      <c r="B17" s="23"/>
      <c r="C17" s="43" t="s">
        <v>2</v>
      </c>
      <c r="D17" s="65">
        <f>K15</f>
        <v>25.298224194876589</v>
      </c>
      <c r="E17" s="23"/>
      <c r="F17" s="23"/>
      <c r="G17" s="23"/>
      <c r="H17" s="23"/>
      <c r="I17" s="23"/>
      <c r="J17" s="23"/>
      <c r="K17" s="23"/>
      <c r="L17" s="23"/>
    </row>
    <row r="18" spans="1:12" ht="27">
      <c r="A18" s="23"/>
      <c r="B18" s="23"/>
      <c r="C18" s="43" t="s">
        <v>3</v>
      </c>
      <c r="D18" s="28">
        <f>CHIINV(0.05,5)</f>
        <v>11.070497754622684</v>
      </c>
      <c r="E18" s="23"/>
      <c r="F18" s="23"/>
      <c r="G18" s="23"/>
      <c r="H18" s="23"/>
      <c r="I18" s="23"/>
      <c r="J18" s="23"/>
      <c r="K18" s="23"/>
      <c r="L18" s="23"/>
    </row>
    <row r="19" spans="1:12" ht="2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27">
      <c r="A20" s="23"/>
      <c r="B20" s="23"/>
      <c r="C20" s="43" t="s">
        <v>4</v>
      </c>
      <c r="D20" s="23"/>
      <c r="E20" s="23"/>
      <c r="F20" s="23"/>
      <c r="G20" s="23"/>
      <c r="H20" s="23"/>
      <c r="I20" s="23"/>
      <c r="J20" s="23"/>
      <c r="K20" s="23"/>
      <c r="L20" s="23"/>
    </row>
  </sheetData>
  <mergeCells count="1">
    <mergeCell ref="B7:C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Lineup</vt:lpstr>
      <vt:lpstr>Contingency table</vt:lpstr>
      <vt:lpstr>IQ distribution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cp:lastPrinted>2012-05-23T14:43:47Z</cp:lastPrinted>
  <dcterms:created xsi:type="dcterms:W3CDTF">2011-05-25T14:26:25Z</dcterms:created>
  <dcterms:modified xsi:type="dcterms:W3CDTF">2013-06-06T12:20:09Z</dcterms:modified>
</cp:coreProperties>
</file>