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33580" windowHeight="21140" tabRatio="702"/>
  </bookViews>
  <sheets>
    <sheet name="Tacoma Syndrome" sheetId="1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2" l="1"/>
  <c r="B10" i="12"/>
  <c r="B11" i="12"/>
  <c r="B12" i="12"/>
  <c r="B13" i="12"/>
  <c r="B14" i="12"/>
  <c r="B15" i="12"/>
  <c r="B16" i="12"/>
  <c r="B17" i="12"/>
  <c r="B18" i="12"/>
  <c r="B19" i="12"/>
  <c r="B21" i="12"/>
  <c r="B22" i="12"/>
  <c r="B23" i="12"/>
  <c r="B24" i="12"/>
  <c r="B25" i="12"/>
  <c r="B27" i="12"/>
  <c r="B28" i="12"/>
  <c r="E9" i="12"/>
  <c r="E10" i="12"/>
  <c r="E11" i="12"/>
  <c r="I9" i="12"/>
  <c r="I10" i="12"/>
  <c r="I11" i="12"/>
  <c r="J3" i="12"/>
  <c r="H3" i="12"/>
  <c r="I3" i="12"/>
  <c r="C19" i="12"/>
  <c r="C26" i="12"/>
  <c r="I13" i="12"/>
  <c r="I12" i="12"/>
  <c r="B26" i="12"/>
</calcChain>
</file>

<file path=xl/sharedStrings.xml><?xml version="1.0" encoding="utf-8"?>
<sst xmlns="http://schemas.openxmlformats.org/spreadsheetml/2006/main" count="43" uniqueCount="42">
  <si>
    <r>
      <t>a</t>
    </r>
    <r>
      <rPr>
        <sz val="18"/>
        <color indexed="9"/>
        <rFont val="Times"/>
      </rPr>
      <t xml:space="preserve"> =</t>
    </r>
    <phoneticPr fontId="2" type="noConversion"/>
  </si>
  <si>
    <t>Decision:</t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</si>
  <si>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</t>
    </r>
    <phoneticPr fontId="2" type="noConversion"/>
  </si>
  <si>
    <t>The data (sample)...</t>
    <phoneticPr fontId="2" type="noConversion"/>
  </si>
  <si>
    <t>Temperature</t>
    <phoneticPr fontId="2" type="noConversion"/>
  </si>
  <si>
    <t>(required)</t>
    <phoneticPr fontId="2" type="noConversion"/>
  </si>
  <si>
    <t>Person</t>
    <phoneticPr fontId="2" type="noConversion"/>
  </si>
  <si>
    <t>The real world...</t>
    <phoneticPr fontId="2" type="noConversion"/>
  </si>
  <si>
    <r>
      <t>m</t>
    </r>
    <r>
      <rPr>
        <vertAlign val="subscript"/>
        <sz val="18"/>
        <color indexed="9"/>
        <rFont val="Times"/>
      </rPr>
      <t>N</t>
    </r>
    <r>
      <rPr>
        <sz val="18"/>
        <color indexed="9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</si>
  <si>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</si>
  <si>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</si>
  <si>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9"/>
        <rFont val="Times"/>
      </rPr>
      <t xml:space="preserve"> = </t>
    </r>
    <phoneticPr fontId="2" type="noConversion"/>
  </si>
  <si>
    <r>
      <t xml:space="preserve">= actual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phoneticPr fontId="2" type="noConversion"/>
  </si>
  <si>
    <t>CONFIDENCE INTERVALS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</si>
  <si>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</t>
    </r>
    <phoneticPr fontId="2" type="noConversion"/>
  </si>
  <si>
    <t>Obt t =</t>
    <phoneticPr fontId="2" type="noConversion"/>
  </si>
  <si>
    <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= </t>
    </r>
    <phoneticPr fontId="2" type="noConversion"/>
  </si>
  <si>
    <r>
      <t xml:space="preserve">    H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&gt;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N</t>
    </r>
    <phoneticPr fontId="2" type="noConversion"/>
  </si>
  <si>
    <t>(implies one-tailed test)</t>
    <phoneticPr fontId="2" type="noConversion"/>
  </si>
  <si>
    <t xml:space="preserve">M = </t>
    <phoneticPr fontId="2" type="noConversion"/>
  </si>
  <si>
    <r>
      <t xml:space="preserve">= actual </t>
    </r>
    <r>
      <rPr>
        <sz val="18"/>
        <color indexed="9"/>
        <rFont val="Symbol"/>
      </rPr>
      <t>s</t>
    </r>
    <phoneticPr fontId="2" type="noConversion"/>
  </si>
  <si>
    <t>Population SD of temperatures</t>
    <phoneticPr fontId="2" type="noConversion"/>
  </si>
  <si>
    <t>CI</t>
    <phoneticPr fontId="2" type="noConversion"/>
  </si>
  <si>
    <r>
      <t xml:space="preserve">    H</t>
    </r>
    <r>
      <rPr>
        <vertAlign val="subscript"/>
        <sz val="18"/>
        <color indexed="9"/>
        <rFont val="Times"/>
      </rPr>
      <t>0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=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N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</si>
  <si>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</si>
  <si>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</si>
  <si>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CI percent =</t>
    <phoneticPr fontId="2" type="noConversion"/>
  </si>
  <si>
    <t>CI magnitude = ±</t>
    <phoneticPr fontId="2" type="noConversion"/>
  </si>
  <si>
    <t>CI high =</t>
    <phoneticPr fontId="2" type="noConversion"/>
  </si>
  <si>
    <t>(optional)</t>
    <phoneticPr fontId="2" type="noConversion"/>
  </si>
  <si>
    <t>CI low =</t>
    <phoneticPr fontId="2" type="noConversion"/>
  </si>
  <si>
    <r>
      <t>m</t>
    </r>
    <r>
      <rPr>
        <vertAlign val="subscript"/>
        <sz val="18"/>
        <color indexed="9"/>
        <rFont val="Times"/>
      </rPr>
      <t>TS</t>
    </r>
    <phoneticPr fontId="2" type="noConversion"/>
  </si>
  <si>
    <r>
      <t>M</t>
    </r>
    <r>
      <rPr>
        <vertAlign val="subscript"/>
        <sz val="18"/>
        <color indexed="9"/>
        <rFont val="Times"/>
      </rPr>
      <t>TS</t>
    </r>
    <phoneticPr fontId="2" type="noConversion"/>
  </si>
  <si>
    <t>For Graph: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</si>
  <si>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</si>
  <si>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</si>
  <si>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</si>
  <si>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</si>
  <si>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</si>
  <si>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sz val="18"/>
        <color indexed="9"/>
        <rFont val="Times"/>
      </rPr>
      <t xml:space="preserve"> = </t>
    </r>
    <phoneticPr fontId="2" type="noConversion"/>
  </si>
  <si>
    <t>CALCULATIONS</t>
    <phoneticPr fontId="2" type="noConversion"/>
  </si>
  <si>
    <t>HYPOTHESIS TESTING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</si>
</sst>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#,##0.000"/>
    <numFmt numFmtId="167" formatCode="0.0"/>
  </numFmts>
  <fonts count="12" x14ac:knownFonts="1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sz val="18"/>
      <name val="Symbol"/>
    </font>
    <font>
      <sz val="18"/>
      <color indexed="13"/>
      <name val="Times"/>
    </font>
    <font>
      <sz val="24"/>
      <color indexed="9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ck">
        <color indexed="9"/>
      </bottom>
      <diagonal/>
    </border>
  </borders>
  <cellStyleXfs count="2">
    <xf numFmtId="4" fontId="0" fillId="0" borderId="0">
      <alignment horizontal="center" vertical="center"/>
    </xf>
    <xf numFmtId="9" fontId="1" fillId="0" borderId="0" applyFont="0" applyFill="0" applyBorder="0" applyAlignment="0" applyProtection="0"/>
  </cellStyleXfs>
  <cellXfs count="64">
    <xf numFmtId="4" fontId="0" fillId="0" borderId="0" xfId="0">
      <alignment horizontal="center" vertical="center"/>
    </xf>
    <xf numFmtId="4" fontId="4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4" fontId="3" fillId="0" borderId="0" xfId="0" applyFont="1" applyFill="1" applyBorder="1" applyAlignment="1">
      <alignment horizontal="center" vertical="center"/>
    </xf>
    <xf numFmtId="4" fontId="3" fillId="0" borderId="0" xfId="0" applyFont="1" applyAlignment="1">
      <alignment vertical="center" wrapText="1"/>
    </xf>
    <xf numFmtId="4" fontId="3" fillId="0" borderId="0" xfId="0" applyFont="1" applyAlignment="1">
      <alignment horizontal="center" vertical="center"/>
    </xf>
    <xf numFmtId="4" fontId="3" fillId="0" borderId="0" xfId="0" applyFont="1" applyAlignment="1">
      <alignment horizontal="center" vertical="center"/>
    </xf>
    <xf numFmtId="4" fontId="3" fillId="0" borderId="0" xfId="0" applyFont="1" applyAlignment="1">
      <alignment horizontal="left" vertical="center"/>
    </xf>
    <xf numFmtId="4" fontId="10" fillId="6" borderId="0" xfId="0" applyFont="1" applyFill="1" applyAlignment="1">
      <alignment horizontal="left" vertical="center"/>
    </xf>
    <xf numFmtId="4" fontId="7" fillId="6" borderId="0" xfId="0" applyFont="1" applyFill="1" applyAlignment="1">
      <alignment horizontal="center" vertical="center"/>
    </xf>
    <xf numFmtId="4" fontId="7" fillId="6" borderId="0" xfId="0" applyFont="1" applyFill="1" applyAlignment="1">
      <alignment horizontal="right" vertical="center"/>
    </xf>
    <xf numFmtId="167" fontId="7" fillId="6" borderId="0" xfId="0" applyNumberFormat="1" applyFont="1" applyFill="1" applyAlignment="1">
      <alignment horizontal="center" vertical="center"/>
    </xf>
    <xf numFmtId="1" fontId="7" fillId="6" borderId="0" xfId="0" applyNumberFormat="1" applyFont="1" applyFill="1" applyAlignment="1">
      <alignment horizontal="center" vertical="center"/>
    </xf>
    <xf numFmtId="165" fontId="7" fillId="6" borderId="0" xfId="0" applyNumberFormat="1" applyFont="1" applyFill="1" applyAlignment="1">
      <alignment horizontal="right" vertical="center"/>
    </xf>
    <xf numFmtId="166" fontId="7" fillId="6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right" vertical="center"/>
    </xf>
    <xf numFmtId="3" fontId="7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Alignment="1">
      <alignment horizontal="center" vertical="center"/>
    </xf>
    <xf numFmtId="4" fontId="7" fillId="0" borderId="0" xfId="0" applyFont="1" applyFill="1" applyAlignment="1">
      <alignment horizontal="center" vertical="center"/>
    </xf>
    <xf numFmtId="4" fontId="3" fillId="6" borderId="0" xfId="0" applyFont="1" applyFill="1" applyAlignment="1">
      <alignment horizontal="center" vertical="center"/>
    </xf>
    <xf numFmtId="4" fontId="7" fillId="6" borderId="0" xfId="0" applyFont="1" applyFill="1" applyBorder="1" applyAlignment="1">
      <alignment horizontal="right" vertical="center"/>
    </xf>
    <xf numFmtId="4" fontId="5" fillId="6" borderId="0" xfId="0" applyFont="1" applyFill="1" applyBorder="1" applyAlignment="1">
      <alignment horizontal="right" vertical="center"/>
    </xf>
    <xf numFmtId="4" fontId="5" fillId="6" borderId="0" xfId="0" applyFont="1" applyFill="1" applyBorder="1" applyAlignment="1">
      <alignment horizontal="center" vertical="center"/>
    </xf>
    <xf numFmtId="4" fontId="5" fillId="6" borderId="0" xfId="0" applyFont="1" applyFill="1" applyBorder="1" applyAlignment="1">
      <alignment vertical="center"/>
    </xf>
    <xf numFmtId="4" fontId="6" fillId="4" borderId="0" xfId="0" applyFont="1" applyFill="1" applyAlignment="1">
      <alignment horizontal="left" vertical="center"/>
    </xf>
    <xf numFmtId="4" fontId="7" fillId="4" borderId="0" xfId="0" applyFont="1" applyFill="1" applyAlignment="1">
      <alignment horizontal="center" vertical="center"/>
    </xf>
    <xf numFmtId="4" fontId="8" fillId="4" borderId="0" xfId="0" applyFont="1" applyFill="1" applyAlignment="1">
      <alignment horizontal="right" vertical="center"/>
    </xf>
    <xf numFmtId="4" fontId="7" fillId="4" borderId="0" xfId="0" applyFont="1" applyFill="1" applyAlignment="1">
      <alignment horizontal="left" vertical="center"/>
    </xf>
    <xf numFmtId="4" fontId="6" fillId="5" borderId="0" xfId="0" applyFont="1" applyFill="1" applyAlignment="1">
      <alignment horizontal="left" vertical="center"/>
    </xf>
    <xf numFmtId="4" fontId="7" fillId="5" borderId="0" xfId="0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4" fontId="7" fillId="4" borderId="0" xfId="0" quotePrefix="1" applyFont="1" applyFill="1" applyAlignment="1">
      <alignment horizontal="left" vertical="center"/>
    </xf>
    <xf numFmtId="4" fontId="7" fillId="6" borderId="0" xfId="0" applyFont="1" applyFill="1" applyBorder="1" applyAlignment="1">
      <alignment horizontal="center" vertical="center"/>
    </xf>
    <xf numFmtId="4" fontId="10" fillId="6" borderId="0" xfId="0" applyFont="1" applyFill="1" applyBorder="1" applyAlignment="1">
      <alignment horizontal="left" vertical="center"/>
    </xf>
    <xf numFmtId="4" fontId="3" fillId="6" borderId="0" xfId="0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4" fontId="3" fillId="0" borderId="0" xfId="0" applyFont="1" applyFill="1" applyBorder="1" applyAlignment="1">
      <alignment vertical="center" wrapText="1"/>
    </xf>
    <xf numFmtId="2" fontId="7" fillId="6" borderId="3" xfId="0" applyNumberFormat="1" applyFont="1" applyFill="1" applyBorder="1" applyAlignment="1">
      <alignment horizontal="center" vertical="center"/>
    </xf>
    <xf numFmtId="4" fontId="5" fillId="6" borderId="1" xfId="0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/>
    </xf>
    <xf numFmtId="4" fontId="7" fillId="5" borderId="0" xfId="0" applyNumberFormat="1" applyFont="1" applyFill="1" applyAlignment="1">
      <alignment horizontal="center" vertical="center"/>
    </xf>
    <xf numFmtId="4" fontId="7" fillId="5" borderId="1" xfId="0" applyFont="1" applyFill="1" applyBorder="1" applyAlignment="1">
      <alignment horizontal="center" vertical="center" wrapText="1"/>
    </xf>
    <xf numFmtId="166" fontId="5" fillId="6" borderId="0" xfId="0" applyNumberFormat="1" applyFont="1" applyFill="1" applyAlignment="1">
      <alignment horizontal="center" vertical="center"/>
    </xf>
    <xf numFmtId="4" fontId="7" fillId="5" borderId="4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4" fontId="3" fillId="2" borderId="0" xfId="0" applyFont="1" applyFill="1" applyAlignment="1">
      <alignment horizontal="center" vertical="center"/>
    </xf>
    <xf numFmtId="166" fontId="7" fillId="4" borderId="0" xfId="0" applyNumberFormat="1" applyFont="1" applyFill="1" applyAlignment="1">
      <alignment horizontal="center" vertical="center"/>
    </xf>
    <xf numFmtId="4" fontId="8" fillId="4" borderId="2" xfId="0" applyFont="1" applyFill="1" applyBorder="1" applyAlignment="1">
      <alignment horizontal="right" vertical="center"/>
    </xf>
    <xf numFmtId="4" fontId="7" fillId="4" borderId="2" xfId="0" applyFont="1" applyFill="1" applyBorder="1" applyAlignment="1">
      <alignment horizontal="center" vertical="center"/>
    </xf>
    <xf numFmtId="4" fontId="7" fillId="4" borderId="2" xfId="0" applyFont="1" applyFill="1" applyBorder="1" applyAlignment="1">
      <alignment horizontal="left" vertical="center"/>
    </xf>
    <xf numFmtId="4" fontId="7" fillId="6" borderId="0" xfId="0" applyFont="1" applyFill="1" applyBorder="1" applyAlignment="1">
      <alignment vertical="center"/>
    </xf>
    <xf numFmtId="4" fontId="8" fillId="4" borderId="1" xfId="0" applyFont="1" applyFill="1" applyBorder="1" applyAlignment="1">
      <alignment horizontal="center" vertical="center"/>
    </xf>
    <xf numFmtId="4" fontId="7" fillId="5" borderId="1" xfId="0" applyFont="1" applyFill="1" applyBorder="1" applyAlignment="1">
      <alignment horizontal="center" vertical="center"/>
    </xf>
    <xf numFmtId="4" fontId="7" fillId="2" borderId="0" xfId="0" applyFont="1" applyFill="1" applyBorder="1" applyAlignment="1">
      <alignment horizontal="center" vertical="center"/>
    </xf>
    <xf numFmtId="4" fontId="8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4" fontId="7" fillId="2" borderId="0" xfId="0" applyFont="1" applyFill="1" applyBorder="1" applyAlignment="1">
      <alignment horizontal="left" vertical="center"/>
    </xf>
    <xf numFmtId="9" fontId="7" fillId="2" borderId="0" xfId="1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>
      <alignment horizontal="center" vertical="center"/>
    </xf>
    <xf numFmtId="4" fontId="3" fillId="3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</c:v>
          </c:tx>
          <c:spPr>
            <a:solidFill>
              <a:srgbClr val="3366FF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'Tacoma Syndrome'!$G$3</c:f>
              <c:numCache>
                <c:formatCode>#,##0.00</c:formatCode>
                <c:ptCount val="1"/>
              </c:numCache>
            </c:numRef>
          </c:cat>
          <c:val>
            <c:numRef>
              <c:f>'Tacoma Syndrome'!$H$3</c:f>
              <c:numCache>
                <c:formatCode>#,##0.00</c:formatCode>
                <c:ptCount val="1"/>
                <c:pt idx="0">
                  <c:v>100.0</c:v>
                </c:pt>
              </c:numCache>
            </c:numRef>
          </c:val>
        </c:ser>
        <c:ser>
          <c:idx val="2"/>
          <c:order val="1"/>
          <c:tx>
            <c:v>M</c:v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'Tacoma Syndrome'!$J$3</c:f>
                <c:numCache>
                  <c:formatCode>General</c:formatCode>
                  <c:ptCount val="1"/>
                  <c:pt idx="0">
                    <c:v>3.93262719441398</c:v>
                  </c:pt>
                </c:numCache>
              </c:numRef>
            </c:plus>
            <c:minus>
              <c:numRef>
                <c:f>'Tacoma Syndrome'!$J$3</c:f>
                <c:numCache>
                  <c:formatCode>General</c:formatCode>
                  <c:ptCount val="1"/>
                  <c:pt idx="0">
                    <c:v>3.93262719441398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numRef>
              <c:f>'Tacoma Syndrome'!$G$3</c:f>
              <c:numCache>
                <c:formatCode>#,##0.00</c:formatCode>
                <c:ptCount val="1"/>
              </c:numCache>
            </c:numRef>
          </c:cat>
          <c:val>
            <c:numRef>
              <c:f>'Tacoma Syndrome'!$I$3</c:f>
              <c:numCache>
                <c:formatCode>#,##0.00</c:formatCode>
                <c:ptCount val="1"/>
                <c:pt idx="0">
                  <c:v>97.88000000000001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476440"/>
        <c:axId val="1376507496"/>
      </c:barChart>
      <c:catAx>
        <c:axId val="13764764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         Mean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crossAx val="1376507496"/>
        <c:crosses val="autoZero"/>
        <c:auto val="1"/>
        <c:lblAlgn val="ctr"/>
        <c:lblOffset val="100"/>
        <c:noMultiLvlLbl val="0"/>
      </c:catAx>
      <c:valAx>
        <c:axId val="1376507496"/>
        <c:scaling>
          <c:orientation val="minMax"/>
          <c:max val="101.0"/>
          <c:min val="98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TS Patent Mean Temperature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376476440"/>
        <c:crosses val="autoZero"/>
        <c:crossBetween val="between"/>
        <c:majorUnit val="1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65000"/>
      </a:schemeClr>
    </a:solidFill>
    <a:ln w="1905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14</xdr:row>
      <xdr:rowOff>25400</xdr:rowOff>
    </xdr:from>
    <xdr:to>
      <xdr:col>9</xdr:col>
      <xdr:colOff>0</xdr:colOff>
      <xdr:row>27</xdr:row>
      <xdr:rowOff>266700</xdr:rowOff>
    </xdr:to>
    <xdr:grpSp>
      <xdr:nvGrpSpPr>
        <xdr:cNvPr id="2061" name="Group 6"/>
        <xdr:cNvGrpSpPr>
          <a:grpSpLocks/>
        </xdr:cNvGrpSpPr>
      </xdr:nvGrpSpPr>
      <xdr:grpSpPr bwMode="auto">
        <a:xfrm>
          <a:off x="5018809" y="4897582"/>
          <a:ext cx="5660736" cy="5021118"/>
          <a:chOff x="11657154" y="1638135"/>
          <a:chExt cx="4659086" cy="5538439"/>
        </a:xfrm>
      </xdr:grpSpPr>
      <xdr:graphicFrame macro="">
        <xdr:nvGraphicFramePr>
          <xdr:cNvPr id="2062" name="Chart 2"/>
          <xdr:cNvGraphicFramePr>
            <a:graphicFrameLocks/>
          </xdr:cNvGraphicFramePr>
        </xdr:nvGraphicFramePr>
        <xdr:xfrm>
          <a:off x="11657154" y="1638135"/>
          <a:ext cx="4659086" cy="55384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Straight Connector 4"/>
          <xdr:cNvCxnSpPr/>
        </xdr:nvCxnSpPr>
        <xdr:spPr>
          <a:xfrm flipV="1">
            <a:off x="12704140" y="5630309"/>
            <a:ext cx="3517872" cy="28114"/>
          </a:xfrm>
          <a:prstGeom prst="line">
            <a:avLst/>
          </a:prstGeom>
          <a:ln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/>
          <xdr:cNvSpPr txBox="1"/>
        </xdr:nvSpPr>
        <xdr:spPr>
          <a:xfrm>
            <a:off x="12086418" y="5377284"/>
            <a:ext cx="732890" cy="5060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en-US" sz="2400"/>
              <a:t>98.6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110" zoomScaleNormal="110" zoomScalePageLayoutView="110" workbookViewId="0">
      <selection activeCell="C31" sqref="C31"/>
    </sheetView>
  </sheetViews>
  <sheetFormatPr baseColWidth="10" defaultColWidth="13.09765625" defaultRowHeight="19" x14ac:dyDescent="0"/>
  <cols>
    <col min="1" max="1" width="11.3984375" style="5" customWidth="1"/>
    <col min="2" max="2" width="10.5" style="5" customWidth="1"/>
    <col min="3" max="3" width="5.8984375" style="5" customWidth="1"/>
    <col min="4" max="4" width="10" style="5" customWidth="1"/>
    <col min="5" max="5" width="12.5" style="5" customWidth="1"/>
    <col min="6" max="6" width="6.3984375" style="5" customWidth="1"/>
    <col min="7" max="7" width="4.19921875" style="5" customWidth="1"/>
    <col min="8" max="8" width="13.5" style="5" customWidth="1"/>
    <col min="9" max="9" width="9.59765625" style="5" customWidth="1"/>
    <col min="10" max="10" width="8.09765625" style="5" customWidth="1"/>
    <col min="11" max="12" width="6" style="5" customWidth="1"/>
    <col min="13" max="15" width="7.3984375" style="5" customWidth="1"/>
    <col min="16" max="16" width="8.296875" style="5" customWidth="1"/>
    <col min="17" max="16384" width="13.09765625" style="5"/>
  </cols>
  <sheetData>
    <row r="1" spans="1:10" s="6" customFormat="1">
      <c r="A1" s="57" t="s">
        <v>0</v>
      </c>
      <c r="B1" s="56" t="s">
        <v>26</v>
      </c>
      <c r="C1" s="48"/>
      <c r="D1" s="59" t="s">
        <v>23</v>
      </c>
      <c r="E1" s="56"/>
      <c r="F1" s="48"/>
      <c r="H1" s="63" t="s">
        <v>33</v>
      </c>
      <c r="I1" s="63"/>
      <c r="J1" s="63"/>
    </row>
    <row r="2" spans="1:10" s="6" customFormat="1" ht="25" customHeight="1">
      <c r="A2" s="58">
        <v>0.05</v>
      </c>
      <c r="B2" s="60">
        <v>0.95</v>
      </c>
      <c r="C2" s="48"/>
      <c r="D2" s="59" t="s">
        <v>17</v>
      </c>
      <c r="E2" s="59" t="s">
        <v>18</v>
      </c>
      <c r="F2" s="48"/>
      <c r="H2" s="54" t="s">
        <v>31</v>
      </c>
      <c r="I2" s="55" t="s">
        <v>32</v>
      </c>
      <c r="J2" s="41" t="s">
        <v>22</v>
      </c>
    </row>
    <row r="3" spans="1:10" s="6" customFormat="1" ht="25">
      <c r="A3" s="24" t="s">
        <v>7</v>
      </c>
      <c r="B3" s="25"/>
      <c r="C3" s="25"/>
      <c r="D3" s="25"/>
      <c r="E3" s="25"/>
      <c r="F3" s="25"/>
      <c r="G3" s="4"/>
      <c r="H3" s="42">
        <f>B5</f>
        <v>100</v>
      </c>
      <c r="I3" s="43">
        <f ca="1">B19</f>
        <v>97.88000000000001</v>
      </c>
      <c r="J3" s="45">
        <f ca="1">I11</f>
        <v>3.9326271944139801</v>
      </c>
    </row>
    <row r="4" spans="1:10" ht="27" customHeight="1">
      <c r="A4" s="26" t="s">
        <v>8</v>
      </c>
      <c r="B4" s="25">
        <v>98.6</v>
      </c>
      <c r="C4" s="27" t="s">
        <v>9</v>
      </c>
      <c r="D4" s="25"/>
      <c r="E4" s="25"/>
      <c r="F4" s="25"/>
      <c r="G4" s="4"/>
    </row>
    <row r="5" spans="1:10" ht="27" customHeight="1">
      <c r="A5" s="26" t="s">
        <v>16</v>
      </c>
      <c r="B5" s="25">
        <v>100</v>
      </c>
      <c r="C5" s="27" t="s">
        <v>10</v>
      </c>
      <c r="D5" s="25"/>
      <c r="E5" s="25"/>
      <c r="F5" s="25"/>
      <c r="G5" s="4"/>
    </row>
    <row r="6" spans="1:10" ht="27" customHeight="1" thickBot="1">
      <c r="A6" s="50" t="s">
        <v>11</v>
      </c>
      <c r="B6" s="51">
        <v>10</v>
      </c>
      <c r="C6" s="52" t="s">
        <v>21</v>
      </c>
      <c r="D6" s="51"/>
      <c r="E6" s="51"/>
      <c r="F6" s="51"/>
      <c r="G6" s="4"/>
    </row>
    <row r="7" spans="1:10" s="4" customFormat="1" ht="32" customHeight="1" thickTop="1">
      <c r="A7" s="28" t="s">
        <v>3</v>
      </c>
      <c r="B7" s="29"/>
    </row>
    <row r="8" spans="1:10" s="6" customFormat="1">
      <c r="A8" s="44" t="s">
        <v>6</v>
      </c>
      <c r="B8" s="44" t="s">
        <v>4</v>
      </c>
      <c r="D8" s="36" t="s">
        <v>41</v>
      </c>
      <c r="E8" s="35"/>
      <c r="F8" s="3"/>
      <c r="H8" s="36" t="s">
        <v>13</v>
      </c>
      <c r="I8" s="35"/>
      <c r="J8" s="35"/>
    </row>
    <row r="9" spans="1:10" s="4" customFormat="1" ht="31" customHeight="1">
      <c r="A9" s="30">
        <v>1</v>
      </c>
      <c r="B9" s="31">
        <f t="shared" ref="B9:B18" ca="1" si="0">ROUND(NORMINV(RAND(),$B$5,$B$6),1)</f>
        <v>93.9</v>
      </c>
      <c r="D9" s="20" t="s">
        <v>15</v>
      </c>
      <c r="E9" s="38">
        <f ca="1">(B19-B4)/B28</f>
        <v>-0.41416413931333279</v>
      </c>
      <c r="F9" s="39"/>
      <c r="H9" s="10" t="s">
        <v>25</v>
      </c>
      <c r="I9" s="61">
        <f ca="1">B28</f>
        <v>1.7384411919238474</v>
      </c>
      <c r="J9" s="35"/>
    </row>
    <row r="10" spans="1:10" ht="30" customHeight="1">
      <c r="A10" s="30">
        <v>2</v>
      </c>
      <c r="B10" s="31">
        <f t="shared" ca="1" si="0"/>
        <v>99.5</v>
      </c>
      <c r="C10" s="1"/>
      <c r="D10" s="20" t="s">
        <v>14</v>
      </c>
      <c r="E10" s="38">
        <f ca="1">TINV(A2*2,B24)</f>
        <v>1.8331129326562374</v>
      </c>
      <c r="F10" s="3"/>
      <c r="H10" s="20" t="s">
        <v>2</v>
      </c>
      <c r="I10" s="38">
        <f ca="1">TINV(1-B2,B24)</f>
        <v>2.2621571627982049</v>
      </c>
      <c r="J10" s="35"/>
    </row>
    <row r="11" spans="1:10" ht="30" customHeight="1">
      <c r="A11" s="30">
        <v>3</v>
      </c>
      <c r="B11" s="31">
        <f t="shared" ca="1" si="0"/>
        <v>98.6</v>
      </c>
      <c r="C11" s="1"/>
      <c r="D11" s="21" t="s">
        <v>1</v>
      </c>
      <c r="E11" s="22" t="str">
        <f ca="1">IF(E9&gt;E10,"Reject", "Don't reject")</f>
        <v>Don't reject</v>
      </c>
      <c r="F11" s="3"/>
      <c r="H11" s="21" t="s">
        <v>27</v>
      </c>
      <c r="I11" s="62">
        <f ca="1">I10*B28</f>
        <v>3.9326271944139801</v>
      </c>
      <c r="J11" s="23" t="s">
        <v>5</v>
      </c>
    </row>
    <row r="12" spans="1:10" ht="30" customHeight="1">
      <c r="A12" s="30">
        <v>4</v>
      </c>
      <c r="B12" s="31">
        <f t="shared" ca="1" si="0"/>
        <v>107</v>
      </c>
      <c r="C12" s="2"/>
      <c r="D12" s="19"/>
      <c r="E12" s="19"/>
      <c r="F12" s="3"/>
      <c r="H12" s="20" t="s">
        <v>28</v>
      </c>
      <c r="I12" s="40">
        <f ca="1">B19+I11</f>
        <v>101.81262719441399</v>
      </c>
      <c r="J12" s="53" t="s">
        <v>29</v>
      </c>
    </row>
    <row r="13" spans="1:10" ht="30" customHeight="1">
      <c r="A13" s="30">
        <v>5</v>
      </c>
      <c r="B13" s="31">
        <f t="shared" ca="1" si="0"/>
        <v>88.4</v>
      </c>
      <c r="D13" s="37"/>
      <c r="E13" s="37"/>
      <c r="F13" s="3"/>
      <c r="H13" s="20" t="s">
        <v>30</v>
      </c>
      <c r="I13" s="40">
        <f ca="1">B19-I11</f>
        <v>93.947372805586028</v>
      </c>
      <c r="J13" s="53"/>
    </row>
    <row r="14" spans="1:10" ht="30" customHeight="1">
      <c r="A14" s="30">
        <v>6</v>
      </c>
      <c r="B14" s="31">
        <f t="shared" ca="1" si="0"/>
        <v>95.7</v>
      </c>
      <c r="D14" s="3"/>
      <c r="E14" s="3"/>
      <c r="F14" s="3"/>
      <c r="J14" s="7"/>
    </row>
    <row r="15" spans="1:10" ht="30" customHeight="1">
      <c r="A15" s="30">
        <v>7</v>
      </c>
      <c r="B15" s="31">
        <f t="shared" ca="1" si="0"/>
        <v>104</v>
      </c>
    </row>
    <row r="16" spans="1:10" ht="30" customHeight="1">
      <c r="A16" s="30">
        <v>8</v>
      </c>
      <c r="B16" s="31">
        <f t="shared" ca="1" si="0"/>
        <v>95.5</v>
      </c>
    </row>
    <row r="17" spans="1:15" ht="30" customHeight="1">
      <c r="A17" s="30">
        <v>9</v>
      </c>
      <c r="B17" s="31">
        <f t="shared" ca="1" si="0"/>
        <v>94.1</v>
      </c>
    </row>
    <row r="18" spans="1:15" ht="30" customHeight="1">
      <c r="A18" s="32">
        <v>10</v>
      </c>
      <c r="B18" s="33">
        <f t="shared" ca="1" si="0"/>
        <v>102.1</v>
      </c>
    </row>
    <row r="19" spans="1:15" ht="30" customHeight="1" thickBot="1">
      <c r="A19" s="46" t="s">
        <v>19</v>
      </c>
      <c r="B19" s="47">
        <f ca="1">AVERAGE(B9:B18)</f>
        <v>97.88000000000001</v>
      </c>
      <c r="C19" s="25">
        <f>B5</f>
        <v>100</v>
      </c>
      <c r="D19" s="34" t="s">
        <v>12</v>
      </c>
      <c r="E19" s="6"/>
    </row>
    <row r="20" spans="1:15" ht="30" customHeight="1">
      <c r="A20" s="8" t="s">
        <v>40</v>
      </c>
      <c r="B20" s="9"/>
      <c r="C20" s="18"/>
      <c r="D20" s="6"/>
      <c r="E20" s="6"/>
    </row>
    <row r="21" spans="1:15" ht="30" customHeight="1">
      <c r="A21" s="10" t="s">
        <v>34</v>
      </c>
      <c r="B21" s="11">
        <f ca="1">SUM(B9:B18)</f>
        <v>978.80000000000007</v>
      </c>
    </row>
    <row r="22" spans="1:15" s="6" customFormat="1" ht="30" customHeight="1">
      <c r="A22" s="10" t="s">
        <v>35</v>
      </c>
      <c r="B22" s="12">
        <f ca="1">COUNT(B9:B18)</f>
        <v>10</v>
      </c>
      <c r="C22" s="5"/>
      <c r="D22" s="5"/>
      <c r="E22" s="5"/>
    </row>
    <row r="23" spans="1:15" ht="27" customHeight="1">
      <c r="A23" s="13" t="s">
        <v>36</v>
      </c>
      <c r="B23" s="14">
        <f ca="1">SUMSQ(B9:B18)-B21^2/B22</f>
        <v>271.99599999998463</v>
      </c>
    </row>
    <row r="24" spans="1:15" ht="27" customHeight="1">
      <c r="A24" s="15" t="s">
        <v>37</v>
      </c>
      <c r="B24" s="16">
        <f ca="1">B22-1</f>
        <v>9</v>
      </c>
      <c r="O24" s="6"/>
    </row>
    <row r="25" spans="1:15" ht="27" customHeight="1">
      <c r="A25" s="10" t="s">
        <v>38</v>
      </c>
      <c r="B25" s="17">
        <f ca="1">B23/B24</f>
        <v>30.221777777776069</v>
      </c>
    </row>
    <row r="26" spans="1:15" ht="27" customHeight="1">
      <c r="A26" s="10" t="s">
        <v>39</v>
      </c>
      <c r="B26" s="17">
        <f ca="1">SQRT(B25)</f>
        <v>5.4974337447372719</v>
      </c>
      <c r="C26" s="49">
        <f>B6</f>
        <v>10</v>
      </c>
      <c r="D26" s="34" t="s">
        <v>20</v>
      </c>
      <c r="E26" s="6"/>
    </row>
    <row r="27" spans="1:15" ht="27" customHeight="1">
      <c r="A27" s="10" t="s">
        <v>24</v>
      </c>
      <c r="B27" s="17">
        <f ca="1">B25/B22</f>
        <v>3.0221777777776069</v>
      </c>
    </row>
    <row r="28" spans="1:15" ht="27" customHeight="1">
      <c r="A28" s="10" t="s">
        <v>25</v>
      </c>
      <c r="B28" s="17">
        <f ca="1">SQRT(B27)</f>
        <v>1.7384411919238474</v>
      </c>
    </row>
    <row r="29" spans="1:15" ht="27" customHeight="1"/>
    <row r="30" spans="1:15" ht="27" customHeight="1"/>
    <row r="31" spans="1:15" ht="27" customHeight="1">
      <c r="A31" s="2"/>
    </row>
    <row r="32" spans="1:15" s="6" customFormat="1" ht="30" customHeight="1"/>
    <row r="33" spans="1:1" ht="27" customHeight="1"/>
    <row r="34" spans="1:1" ht="27" customHeight="1"/>
    <row r="35" spans="1:1" ht="27" customHeight="1"/>
    <row r="36" spans="1:1" ht="27" customHeight="1"/>
    <row r="37" spans="1:1" ht="27" customHeight="1">
      <c r="A37" s="2"/>
    </row>
    <row r="38" spans="1:1" s="6" customFormat="1" ht="30" customHeight="1"/>
    <row r="39" spans="1:1" ht="27" customHeight="1"/>
    <row r="40" spans="1:1" ht="27" customHeight="1"/>
    <row r="41" spans="1:1" s="6" customFormat="1" ht="27" customHeight="1"/>
    <row r="42" spans="1:1" ht="27" customHeight="1"/>
    <row r="43" spans="1:1" ht="27" customHeight="1"/>
    <row r="44" spans="1:1" ht="27" customHeight="1"/>
  </sheetData>
  <mergeCells count="1">
    <mergeCell ref="H1:J1"/>
  </mergeCells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Tacoma Syndrome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2015-03-30T16:13:05Z</dcterms:modified>
</cp:coreProperties>
</file>