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76" windowHeight="5544" activeTab="1"/>
  </bookViews>
  <sheets>
    <sheet name="joint distribution" sheetId="1" r:id="rId1"/>
    <sheet name="normal curve" sheetId="2" r:id="rId2"/>
    <sheet name="portfolio example" sheetId="3" r:id="rId3"/>
  </sheets>
  <definedNames/>
  <calcPr fullCalcOnLoad="1"/>
</workbook>
</file>

<file path=xl/sharedStrings.xml><?xml version="1.0" encoding="utf-8"?>
<sst xmlns="http://schemas.openxmlformats.org/spreadsheetml/2006/main" count="78" uniqueCount="67">
  <si>
    <t>x outcomes</t>
  </si>
  <si>
    <t>probabilities</t>
  </si>
  <si>
    <t>y outcomes</t>
  </si>
  <si>
    <r>
      <t>y</t>
    </r>
    <r>
      <rPr>
        <vertAlign val="superscript"/>
        <sz val="10"/>
        <rFont val="Arial"/>
        <family val="2"/>
      </rPr>
      <t>2</t>
    </r>
  </si>
  <si>
    <t>y = 2x-1</t>
  </si>
  <si>
    <t>In class problem 1</t>
  </si>
  <si>
    <t>E[x]</t>
  </si>
  <si>
    <t>x^2</t>
  </si>
  <si>
    <t>var(x)</t>
  </si>
  <si>
    <t>E[x^2]</t>
  </si>
  <si>
    <t>sd(x)</t>
  </si>
  <si>
    <t xml:space="preserve">E[y] </t>
  </si>
  <si>
    <t xml:space="preserve">var(y) </t>
  </si>
  <si>
    <t>E[4x^2-4x-1]</t>
  </si>
  <si>
    <t>Y</t>
  </si>
  <si>
    <t>X</t>
  </si>
  <si>
    <t>Marginal y</t>
  </si>
  <si>
    <t>Marginal x</t>
  </si>
  <si>
    <t>E[y]</t>
  </si>
  <si>
    <t>E[y^2]</t>
  </si>
  <si>
    <t>var(y)</t>
  </si>
  <si>
    <t>sd(y)</t>
  </si>
  <si>
    <t>xy</t>
  </si>
  <si>
    <t>prob</t>
  </si>
  <si>
    <t>E[xy]</t>
  </si>
  <si>
    <t>xy*prob</t>
  </si>
  <si>
    <t>E[x]*E[y]</t>
  </si>
  <si>
    <t>cov(x,y)</t>
  </si>
  <si>
    <t>corr(x,y)</t>
  </si>
  <si>
    <t>var(x+y)</t>
  </si>
  <si>
    <t>sd(x+y)</t>
  </si>
  <si>
    <t>x+y</t>
  </si>
  <si>
    <t>E[x+y]</t>
  </si>
  <si>
    <t>E[(x+y)^2]</t>
  </si>
  <si>
    <t>mean</t>
  </si>
  <si>
    <t>sd</t>
  </si>
  <si>
    <t>m + 3*sd</t>
  </si>
  <si>
    <t>m - 3*sd</t>
  </si>
  <si>
    <t>x</t>
  </si>
  <si>
    <t>f(x)</t>
  </si>
  <si>
    <t>Pr(-1 &lt; X &lt; 1)</t>
  </si>
  <si>
    <t>r1 outcomes</t>
  </si>
  <si>
    <t>probs</t>
  </si>
  <si>
    <t>r2 outcomes</t>
  </si>
  <si>
    <t>recession</t>
  </si>
  <si>
    <t>normal</t>
  </si>
  <si>
    <t>boom</t>
  </si>
  <si>
    <t>slow</t>
  </si>
  <si>
    <r>
      <t>E[r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]</t>
    </r>
  </si>
  <si>
    <r>
      <t>E[r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</si>
  <si>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E[r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</si>
  <si>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E[r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</si>
  <si>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var(r1)</t>
  </si>
  <si>
    <t>var(r2)</t>
  </si>
  <si>
    <t>sd(r1)</t>
  </si>
  <si>
    <t>sd(r2)</t>
  </si>
  <si>
    <t>E[r1r2]</t>
  </si>
  <si>
    <t>cov(r1,r2)</t>
  </si>
  <si>
    <t>corr(r1,r2)</t>
  </si>
  <si>
    <t>Portfolio analysis</t>
  </si>
  <si>
    <t>x1</t>
  </si>
  <si>
    <t>x2</t>
  </si>
  <si>
    <t>E[Rp]</t>
  </si>
  <si>
    <t>var(rp)</t>
  </si>
  <si>
    <t>sd(rp)</t>
  </si>
  <si>
    <t>Pr( W1 &lt; 10,000)</t>
  </si>
  <si>
    <t>normdist function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</si>
</sst>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'normal curve'!$E$3:$E$27</c:f>
              <c:numCache/>
            </c:numRef>
          </c:xVal>
          <c:yVal>
            <c:numRef>
              <c:f>'normal curve'!$F$3:$F$27</c:f>
              <c:numCache/>
            </c:numRef>
          </c:yVal>
          <c:smooth val="1"/>
        </c:ser>
        <c:axId val="3947978"/>
        <c:axId val="35531803"/>
      </c:scatterChart>
      <c:valAx>
        <c:axId val="3947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31803"/>
        <c:crosses val="autoZero"/>
        <c:crossBetween val="midCat"/>
        <c:dispUnits/>
      </c:valAx>
      <c:valAx>
        <c:axId val="35531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79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Bivariate returns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'portfolio example'!$C$3:$F$3</c:f>
              <c:numCache/>
            </c:numRef>
          </c:xVal>
          <c:yVal>
            <c:numRef>
              <c:f>'portfolio example'!$C$2:$F$2</c:f>
              <c:numCache/>
            </c:numRef>
          </c:yVal>
          <c:smooth val="0"/>
        </c:ser>
        <c:axId val="51350772"/>
        <c:axId val="59503765"/>
      </c:scatterChart>
      <c:valAx>
        <c:axId val="51350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03765"/>
        <c:crosses val="autoZero"/>
        <c:crossBetween val="midCat"/>
        <c:dispUnits/>
      </c:valAx>
      <c:valAx>
        <c:axId val="5950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507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11</xdr:row>
      <xdr:rowOff>123825</xdr:rowOff>
    </xdr:from>
    <xdr:to>
      <xdr:col>12</xdr:col>
      <xdr:colOff>219075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3848100" y="1905000"/>
        <a:ext cx="368617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19050</xdr:rowOff>
    </xdr:from>
    <xdr:to>
      <xdr:col>8</xdr:col>
      <xdr:colOff>323850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685800" y="2276475"/>
        <a:ext cx="46386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22">
      <selection activeCell="D32" sqref="D32"/>
    </sheetView>
  </sheetViews>
  <sheetFormatPr defaultColWidth="9.140625" defaultRowHeight="12.75"/>
  <cols>
    <col min="2" max="2" width="10.7109375" style="0" bestFit="1" customWidth="1"/>
    <col min="7" max="7" width="12.8515625" style="0" bestFit="1" customWidth="1"/>
  </cols>
  <sheetData>
    <row r="1" ht="12.75">
      <c r="B1" t="s">
        <v>5</v>
      </c>
    </row>
    <row r="2" spans="2:6" ht="12.75">
      <c r="B2" t="s">
        <v>0</v>
      </c>
      <c r="C2" s="1">
        <v>-1</v>
      </c>
      <c r="D2" s="1">
        <v>0</v>
      </c>
      <c r="E2" s="1">
        <v>1</v>
      </c>
      <c r="F2" s="1">
        <v>2</v>
      </c>
    </row>
    <row r="3" spans="2:6" ht="12.75">
      <c r="B3" t="s">
        <v>1</v>
      </c>
      <c r="C3" s="1">
        <v>0.25</v>
      </c>
      <c r="D3" s="1">
        <v>0.1</v>
      </c>
      <c r="E3" s="1">
        <v>0.25</v>
      </c>
      <c r="F3" s="1">
        <v>0.4</v>
      </c>
    </row>
    <row r="4" spans="1:6" ht="12.75">
      <c r="A4" t="s">
        <v>4</v>
      </c>
      <c r="B4" t="s">
        <v>2</v>
      </c>
      <c r="C4" s="2">
        <f>2*C2-1</f>
        <v>-3</v>
      </c>
      <c r="D4" s="2">
        <f>2*D2-1</f>
        <v>-1</v>
      </c>
      <c r="E4" s="2">
        <f>2*E2-1</f>
        <v>1</v>
      </c>
      <c r="F4" s="2">
        <f>2*F2-1</f>
        <v>3</v>
      </c>
    </row>
    <row r="5" spans="2:6" ht="15">
      <c r="B5" t="s">
        <v>3</v>
      </c>
      <c r="C5" s="2">
        <f>C4^2</f>
        <v>9</v>
      </c>
      <c r="D5" s="2">
        <f>D4^2</f>
        <v>1</v>
      </c>
      <c r="E5" s="2">
        <f>E4^2</f>
        <v>1</v>
      </c>
      <c r="F5" s="2">
        <f>F4^2</f>
        <v>9</v>
      </c>
    </row>
    <row r="7" spans="2:3" ht="12.75">
      <c r="B7" t="s">
        <v>6</v>
      </c>
      <c r="C7" s="2">
        <f>C2*C3+D2*D3+E2*E3+F2*F3</f>
        <v>0.8</v>
      </c>
    </row>
    <row r="8" spans="2:6" ht="12.75">
      <c r="B8" t="s">
        <v>7</v>
      </c>
      <c r="C8" s="2">
        <f>C2^2</f>
        <v>1</v>
      </c>
      <c r="D8" s="2">
        <f>D2^2</f>
        <v>0</v>
      </c>
      <c r="E8" s="2">
        <f>E2^2</f>
        <v>1</v>
      </c>
      <c r="F8" s="2">
        <f>F2^2</f>
        <v>4</v>
      </c>
    </row>
    <row r="9" spans="2:3" ht="12.75">
      <c r="B9" t="s">
        <v>9</v>
      </c>
      <c r="C9" s="2">
        <f>C8*C3+D8*D3+E8*E3+F8*F3</f>
        <v>2.1</v>
      </c>
    </row>
    <row r="10" spans="2:3" ht="12.75">
      <c r="B10" t="s">
        <v>8</v>
      </c>
      <c r="C10" s="2">
        <f>C9-C7^2</f>
        <v>1.46</v>
      </c>
    </row>
    <row r="11" spans="2:3" ht="12.75">
      <c r="B11" t="s">
        <v>10</v>
      </c>
      <c r="C11" s="2">
        <f>SQRT(C10)</f>
        <v>1.2083045973594573</v>
      </c>
    </row>
    <row r="13" spans="2:3" ht="12.75">
      <c r="B13" t="s">
        <v>11</v>
      </c>
      <c r="C13" s="2">
        <f>2*C7-1</f>
        <v>0.6000000000000001</v>
      </c>
    </row>
    <row r="14" spans="2:3" ht="12.75">
      <c r="B14" t="s">
        <v>12</v>
      </c>
      <c r="C14" s="2">
        <f>4*C10</f>
        <v>5.84</v>
      </c>
    </row>
    <row r="15" spans="2:3" ht="12.75">
      <c r="B15" t="s">
        <v>13</v>
      </c>
      <c r="C15" s="2">
        <f>4*C9-4*C7-1</f>
        <v>4.2</v>
      </c>
    </row>
    <row r="18" spans="3:5" ht="12.75">
      <c r="C18" s="5" t="s">
        <v>14</v>
      </c>
      <c r="D18" s="3"/>
      <c r="E18" s="3"/>
    </row>
    <row r="19" spans="3:10" ht="12.75">
      <c r="C19" s="4">
        <v>20</v>
      </c>
      <c r="D19" s="4">
        <v>25</v>
      </c>
      <c r="E19" s="4">
        <v>35</v>
      </c>
      <c r="F19" t="s">
        <v>17</v>
      </c>
      <c r="G19" t="s">
        <v>6</v>
      </c>
      <c r="H19" t="s">
        <v>9</v>
      </c>
      <c r="I19" t="s">
        <v>8</v>
      </c>
      <c r="J19" t="s">
        <v>10</v>
      </c>
    </row>
    <row r="20" spans="1:10" ht="12.75">
      <c r="A20" t="s">
        <v>15</v>
      </c>
      <c r="B20" s="1">
        <v>20</v>
      </c>
      <c r="C20" s="1">
        <v>0.05</v>
      </c>
      <c r="D20" s="1">
        <v>0.1</v>
      </c>
      <c r="E20" s="1">
        <v>0.2</v>
      </c>
      <c r="F20" s="2">
        <f>SUM(C20:E20)</f>
        <v>0.35000000000000003</v>
      </c>
      <c r="G20" s="2">
        <f>B20*F20+B21*F21+B22*F22</f>
        <v>26.25</v>
      </c>
      <c r="H20" s="2">
        <f>B20^2*F20+B21^2*F21+B22^2*F22</f>
        <v>726.25</v>
      </c>
      <c r="I20" s="2">
        <f>H20-G20^2</f>
        <v>37.1875</v>
      </c>
      <c r="J20" s="2">
        <f>SQRT(I20)</f>
        <v>6.098155458825234</v>
      </c>
    </row>
    <row r="21" spans="2:6" ht="12.75">
      <c r="B21" s="1">
        <v>25</v>
      </c>
      <c r="C21" s="1">
        <v>0.2</v>
      </c>
      <c r="D21" s="1">
        <v>0.05</v>
      </c>
      <c r="E21" s="1">
        <v>0.1</v>
      </c>
      <c r="F21" s="2">
        <f>SUM(C21:E21)</f>
        <v>0.35</v>
      </c>
    </row>
    <row r="22" spans="2:6" ht="12.75">
      <c r="B22" s="1">
        <v>35</v>
      </c>
      <c r="C22" s="1">
        <v>0.1</v>
      </c>
      <c r="D22" s="1">
        <v>0.1</v>
      </c>
      <c r="E22" s="1">
        <v>0.1</v>
      </c>
      <c r="F22" s="2">
        <f>SUM(C22:E22)</f>
        <v>0.30000000000000004</v>
      </c>
    </row>
    <row r="23" spans="2:5" ht="12.75">
      <c r="B23" t="s">
        <v>16</v>
      </c>
      <c r="C23" s="2">
        <f>SUM(C20:C22)</f>
        <v>0.35</v>
      </c>
      <c r="D23" s="2">
        <f>SUM(D20:D22)</f>
        <v>0.25</v>
      </c>
      <c r="E23" s="2">
        <f>SUM(E20:E22)</f>
        <v>0.4</v>
      </c>
    </row>
    <row r="24" spans="2:3" ht="12.75">
      <c r="B24" t="s">
        <v>18</v>
      </c>
      <c r="C24" s="2">
        <f>C19*C23+D19*D23+E19*E23</f>
        <v>27.25</v>
      </c>
    </row>
    <row r="25" spans="2:3" ht="12.75">
      <c r="B25" t="s">
        <v>19</v>
      </c>
      <c r="C25" s="2">
        <f>C19^2*C23+D19^2*D23+E19^2*E23</f>
        <v>786.25</v>
      </c>
    </row>
    <row r="26" spans="2:3" ht="12.75">
      <c r="B26" t="s">
        <v>20</v>
      </c>
      <c r="C26" s="2">
        <f>C25-C24^2</f>
        <v>43.6875</v>
      </c>
    </row>
    <row r="27" spans="2:3" ht="12.75">
      <c r="B27" t="s">
        <v>21</v>
      </c>
      <c r="C27" s="2">
        <f>SQRT(C26)</f>
        <v>6.609652033201143</v>
      </c>
    </row>
    <row r="29" spans="2:10" ht="12.75">
      <c r="B29" t="s">
        <v>22</v>
      </c>
      <c r="C29" t="s">
        <v>23</v>
      </c>
      <c r="D29" t="s">
        <v>25</v>
      </c>
      <c r="E29" t="s">
        <v>24</v>
      </c>
      <c r="F29" t="s">
        <v>26</v>
      </c>
      <c r="G29" t="s">
        <v>27</v>
      </c>
      <c r="H29" t="s">
        <v>28</v>
      </c>
      <c r="I29" t="s">
        <v>29</v>
      </c>
      <c r="J29" t="s">
        <v>30</v>
      </c>
    </row>
    <row r="30" spans="2:10" ht="12.75">
      <c r="B30" s="2">
        <f>B20*C19</f>
        <v>400</v>
      </c>
      <c r="C30" s="1">
        <f>C20</f>
        <v>0.05</v>
      </c>
      <c r="D30" s="2">
        <f>B30*C30</f>
        <v>20</v>
      </c>
      <c r="E30" s="2">
        <f>SUM(D30:D38)</f>
        <v>708.75</v>
      </c>
      <c r="F30" s="2">
        <f>G20*C24</f>
        <v>715.3125</v>
      </c>
      <c r="G30" s="2">
        <f>E30-F30</f>
        <v>-6.5625</v>
      </c>
      <c r="H30" s="2">
        <f>G30/(J20*C27)</f>
        <v>-0.1628141807713238</v>
      </c>
      <c r="I30" s="2">
        <f>I20+C26+2*G30</f>
        <v>67.75</v>
      </c>
      <c r="J30" s="2">
        <f>SQRT(I30)</f>
        <v>8.231038816577165</v>
      </c>
    </row>
    <row r="31" spans="2:4" ht="12.75">
      <c r="B31" s="2">
        <f>B20*D19</f>
        <v>500</v>
      </c>
      <c r="C31" s="1">
        <f>D20</f>
        <v>0.1</v>
      </c>
      <c r="D31" s="2">
        <f aca="true" t="shared" si="0" ref="D31:D38">B31*C31</f>
        <v>50</v>
      </c>
    </row>
    <row r="32" spans="2:4" ht="12.75">
      <c r="B32" s="2">
        <f>B20*E19</f>
        <v>700</v>
      </c>
      <c r="C32" s="1">
        <f>E20</f>
        <v>0.2</v>
      </c>
      <c r="D32" s="2">
        <f t="shared" si="0"/>
        <v>140</v>
      </c>
    </row>
    <row r="33" spans="2:4" ht="12.75">
      <c r="B33" s="2">
        <f>B21*C19</f>
        <v>500</v>
      </c>
      <c r="C33" s="1">
        <f>C21</f>
        <v>0.2</v>
      </c>
      <c r="D33" s="2">
        <f t="shared" si="0"/>
        <v>100</v>
      </c>
    </row>
    <row r="34" spans="2:4" ht="12.75">
      <c r="B34" s="2">
        <f>B21*D19</f>
        <v>625</v>
      </c>
      <c r="C34" s="1">
        <f>D21</f>
        <v>0.05</v>
      </c>
      <c r="D34" s="2">
        <f t="shared" si="0"/>
        <v>31.25</v>
      </c>
    </row>
    <row r="35" spans="2:4" ht="12.75">
      <c r="B35" s="2">
        <f>B21*E19</f>
        <v>875</v>
      </c>
      <c r="C35" s="1">
        <f>E21</f>
        <v>0.1</v>
      </c>
      <c r="D35" s="2">
        <f t="shared" si="0"/>
        <v>87.5</v>
      </c>
    </row>
    <row r="36" spans="2:4" ht="12.75">
      <c r="B36" s="2">
        <f>B22*C19</f>
        <v>700</v>
      </c>
      <c r="C36" s="1">
        <f>C22</f>
        <v>0.1</v>
      </c>
      <c r="D36" s="2">
        <f t="shared" si="0"/>
        <v>70</v>
      </c>
    </row>
    <row r="37" spans="2:4" ht="12.75">
      <c r="B37" s="2">
        <f>B22*D19</f>
        <v>875</v>
      </c>
      <c r="C37" s="1">
        <f>D22</f>
        <v>0.1</v>
      </c>
      <c r="D37" s="2">
        <f t="shared" si="0"/>
        <v>87.5</v>
      </c>
    </row>
    <row r="38" spans="2:4" ht="12.75">
      <c r="B38" s="2">
        <f>B22*E19</f>
        <v>1225</v>
      </c>
      <c r="C38" s="1">
        <f>E22</f>
        <v>0.1</v>
      </c>
      <c r="D38" s="2">
        <f t="shared" si="0"/>
        <v>122.5</v>
      </c>
    </row>
    <row r="41" spans="2:7" ht="12.75">
      <c r="B41" t="s">
        <v>31</v>
      </c>
      <c r="C41" t="s">
        <v>23</v>
      </c>
      <c r="D41" t="s">
        <v>32</v>
      </c>
      <c r="E41" t="s">
        <v>33</v>
      </c>
      <c r="F41" t="s">
        <v>29</v>
      </c>
      <c r="G41" t="s">
        <v>30</v>
      </c>
    </row>
    <row r="42" spans="2:7" ht="12.75">
      <c r="B42" s="2">
        <v>40</v>
      </c>
      <c r="C42" s="1">
        <v>0.05</v>
      </c>
      <c r="D42" s="2">
        <f>B42*C42+B43*C43+B44*C44+B45*C45+B46*C46+B47*C47</f>
        <v>53.5</v>
      </c>
      <c r="E42" s="2">
        <f>B42^2*C42+B43^2*C43+B44^2*C44+B45^2*C45+B46^2*C46+B47^2*C47</f>
        <v>2930</v>
      </c>
      <c r="F42" s="2">
        <f>E42-D42^2</f>
        <v>67.75</v>
      </c>
      <c r="G42" s="2">
        <f>SQRT(F42)</f>
        <v>8.231038816577165</v>
      </c>
    </row>
    <row r="43" spans="2:4" ht="12.75">
      <c r="B43" s="2">
        <v>45</v>
      </c>
      <c r="C43" s="1">
        <v>0.3</v>
      </c>
      <c r="D43" s="2">
        <f>G20+C24</f>
        <v>53.5</v>
      </c>
    </row>
    <row r="44" spans="2:3" ht="12.75">
      <c r="B44" s="2">
        <v>50</v>
      </c>
      <c r="C44" s="1">
        <v>0.05</v>
      </c>
    </row>
    <row r="45" spans="2:3" ht="12.75">
      <c r="B45" s="2">
        <v>55</v>
      </c>
      <c r="C45" s="1">
        <v>0.3</v>
      </c>
    </row>
    <row r="46" spans="2:3" ht="12.75">
      <c r="B46" s="2">
        <v>60</v>
      </c>
      <c r="C46" s="1">
        <v>0.2</v>
      </c>
    </row>
    <row r="47" spans="2:3" ht="12.75">
      <c r="B47" s="2">
        <v>70</v>
      </c>
      <c r="C47" s="1">
        <v>0.1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5"/>
  <sheetViews>
    <sheetView tabSelected="1" workbookViewId="0" topLeftCell="J1">
      <selection activeCell="R5" sqref="R5"/>
    </sheetView>
  </sheetViews>
  <sheetFormatPr defaultColWidth="9.140625" defaultRowHeight="12.75"/>
  <sheetData>
    <row r="2" spans="2:6" ht="12.75">
      <c r="B2" t="s">
        <v>34</v>
      </c>
      <c r="C2" t="s">
        <v>35</v>
      </c>
      <c r="E2" t="s">
        <v>38</v>
      </c>
      <c r="F2" t="s">
        <v>39</v>
      </c>
    </row>
    <row r="3" spans="2:16" ht="12.75">
      <c r="B3">
        <v>0</v>
      </c>
      <c r="C3">
        <v>1</v>
      </c>
      <c r="E3">
        <v>3</v>
      </c>
      <c r="F3">
        <f>NORMDIST(E3,$B$3,$C$3,FALSE)</f>
        <v>0.004431848411938007</v>
      </c>
      <c r="G3">
        <f>NORMDIST(E3,$B$3,C3,FALSE)</f>
        <v>0.004431848411938007</v>
      </c>
      <c r="P3" t="s">
        <v>65</v>
      </c>
    </row>
    <row r="4" spans="5:18" ht="12.75">
      <c r="E4">
        <v>2.75</v>
      </c>
      <c r="F4">
        <f aca="true" t="shared" si="0" ref="F4:F27">NORMDIST(E4,$B$3,$C$3,FALSE)</f>
        <v>0.009093562501591051</v>
      </c>
      <c r="P4" t="s">
        <v>34</v>
      </c>
      <c r="Q4" t="s">
        <v>35</v>
      </c>
      <c r="R4" t="s">
        <v>66</v>
      </c>
    </row>
    <row r="5" spans="2:18" ht="12.75">
      <c r="B5" t="s">
        <v>36</v>
      </c>
      <c r="C5" t="s">
        <v>37</v>
      </c>
      <c r="E5">
        <v>2.5</v>
      </c>
      <c r="F5">
        <f t="shared" si="0"/>
        <v>0.017528300493568537</v>
      </c>
      <c r="O5">
        <v>10000</v>
      </c>
      <c r="P5">
        <v>11000</v>
      </c>
      <c r="Q5">
        <v>2000</v>
      </c>
      <c r="R5">
        <f>NORMDIST(O5,P5,Q5,TRUE)</f>
        <v>0.3085375387259869</v>
      </c>
    </row>
    <row r="6" spans="2:6" ht="12.75">
      <c r="B6">
        <f>B3+3*C3</f>
        <v>3</v>
      </c>
      <c r="C6">
        <f>B3-3*C3</f>
        <v>-3</v>
      </c>
      <c r="E6">
        <v>2.25</v>
      </c>
      <c r="F6">
        <f t="shared" si="0"/>
        <v>0.03173965183566742</v>
      </c>
    </row>
    <row r="7" spans="5:6" ht="12.75">
      <c r="E7">
        <v>2</v>
      </c>
      <c r="F7">
        <f t="shared" si="0"/>
        <v>0.05399096651318805</v>
      </c>
    </row>
    <row r="8" spans="5:6" ht="12.75">
      <c r="E8">
        <v>1.75</v>
      </c>
      <c r="F8">
        <f t="shared" si="0"/>
        <v>0.08627731882651152</v>
      </c>
    </row>
    <row r="9" spans="5:6" ht="12.75">
      <c r="E9">
        <v>1.5</v>
      </c>
      <c r="F9">
        <f t="shared" si="0"/>
        <v>0.12951759566589172</v>
      </c>
    </row>
    <row r="10" spans="5:6" ht="12.75">
      <c r="E10">
        <v>1.25</v>
      </c>
      <c r="F10">
        <f t="shared" si="0"/>
        <v>0.1826490853890219</v>
      </c>
    </row>
    <row r="11" spans="5:6" ht="12.75">
      <c r="E11">
        <v>1</v>
      </c>
      <c r="F11">
        <f t="shared" si="0"/>
        <v>0.24197072451914334</v>
      </c>
    </row>
    <row r="12" spans="5:6" ht="12.75">
      <c r="E12">
        <v>0.75</v>
      </c>
      <c r="F12">
        <f t="shared" si="0"/>
        <v>0.3011374321548044</v>
      </c>
    </row>
    <row r="13" spans="5:6" ht="12.75">
      <c r="E13">
        <v>0.5</v>
      </c>
      <c r="F13">
        <f t="shared" si="0"/>
        <v>0.35206532676429947</v>
      </c>
    </row>
    <row r="14" spans="5:6" ht="12.75">
      <c r="E14">
        <v>0.25</v>
      </c>
      <c r="F14">
        <f t="shared" si="0"/>
        <v>0.3866681168028492</v>
      </c>
    </row>
    <row r="15" spans="5:6" ht="12.75">
      <c r="E15">
        <v>0</v>
      </c>
      <c r="F15">
        <f t="shared" si="0"/>
        <v>0.39894228040143265</v>
      </c>
    </row>
    <row r="16" spans="5:6" ht="12.75">
      <c r="E16">
        <v>-0.25</v>
      </c>
      <c r="F16">
        <f t="shared" si="0"/>
        <v>0.3866681168028492</v>
      </c>
    </row>
    <row r="17" spans="5:6" ht="12.75">
      <c r="E17">
        <v>-0.5</v>
      </c>
      <c r="F17">
        <f t="shared" si="0"/>
        <v>0.35206532676429947</v>
      </c>
    </row>
    <row r="18" spans="5:6" ht="12.75">
      <c r="E18">
        <v>-0.75</v>
      </c>
      <c r="F18">
        <f t="shared" si="0"/>
        <v>0.3011374321548044</v>
      </c>
    </row>
    <row r="19" spans="5:6" ht="12.75">
      <c r="E19">
        <v>-1</v>
      </c>
      <c r="F19">
        <f t="shared" si="0"/>
        <v>0.24197072451914334</v>
      </c>
    </row>
    <row r="20" spans="5:6" ht="12.75">
      <c r="E20">
        <v>-1.25</v>
      </c>
      <c r="F20">
        <f t="shared" si="0"/>
        <v>0.1826490853890219</v>
      </c>
    </row>
    <row r="21" spans="5:6" ht="12.75">
      <c r="E21">
        <v>-1.5</v>
      </c>
      <c r="F21">
        <f t="shared" si="0"/>
        <v>0.12951759566589172</v>
      </c>
    </row>
    <row r="22" spans="5:6" ht="12.75">
      <c r="E22">
        <v>-1.75</v>
      </c>
      <c r="F22">
        <f t="shared" si="0"/>
        <v>0.08627731882651152</v>
      </c>
    </row>
    <row r="23" spans="5:6" ht="12.75">
      <c r="E23">
        <v>-2</v>
      </c>
      <c r="F23">
        <f t="shared" si="0"/>
        <v>0.05399096651318805</v>
      </c>
    </row>
    <row r="24" spans="5:6" ht="12.75">
      <c r="E24">
        <v>-2.25</v>
      </c>
      <c r="F24">
        <f t="shared" si="0"/>
        <v>0.03173965183566742</v>
      </c>
    </row>
    <row r="25" spans="5:6" ht="12.75">
      <c r="E25">
        <v>-2.5</v>
      </c>
      <c r="F25">
        <f t="shared" si="0"/>
        <v>0.017528300493568537</v>
      </c>
    </row>
    <row r="26" spans="5:6" ht="12.75">
      <c r="E26">
        <v>-2.75</v>
      </c>
      <c r="F26">
        <f t="shared" si="0"/>
        <v>0.009093562501591051</v>
      </c>
    </row>
    <row r="27" spans="5:6" ht="12.75">
      <c r="E27">
        <v>-3</v>
      </c>
      <c r="F27">
        <f t="shared" si="0"/>
        <v>0.004431848411938007</v>
      </c>
    </row>
    <row r="29" ht="12.75">
      <c r="K29">
        <f>NORMDIST(10000,11000,2000,TRUE)</f>
        <v>0.3085375387259869</v>
      </c>
    </row>
    <row r="34" spans="5:7" ht="12.75">
      <c r="E34" t="s">
        <v>34</v>
      </c>
      <c r="F34" t="s">
        <v>35</v>
      </c>
      <c r="G34" t="s">
        <v>40</v>
      </c>
    </row>
    <row r="35" spans="5:7" ht="12.75">
      <c r="E35">
        <v>0</v>
      </c>
      <c r="F35">
        <v>1</v>
      </c>
      <c r="G35">
        <f>NORMDIST(1,E35,F35,TRUE)-NORMDIST(-1,E35,F35,TRUE)</f>
        <v>0.6826894921370859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2"/>
  <sheetViews>
    <sheetView workbookViewId="0" topLeftCell="A1">
      <selection activeCell="A1" sqref="A1"/>
    </sheetView>
  </sheetViews>
  <sheetFormatPr defaultColWidth="9.140625" defaultRowHeight="12.75"/>
  <cols>
    <col min="2" max="2" width="11.00390625" style="0" bestFit="1" customWidth="1"/>
    <col min="13" max="13" width="10.28125" style="0" bestFit="1" customWidth="1"/>
  </cols>
  <sheetData>
    <row r="1" spans="3:10" ht="12.75">
      <c r="C1" t="s">
        <v>44</v>
      </c>
      <c r="D1" t="s">
        <v>47</v>
      </c>
      <c r="E1" t="s">
        <v>45</v>
      </c>
      <c r="F1" t="s">
        <v>46</v>
      </c>
      <c r="J1" t="s">
        <v>59</v>
      </c>
    </row>
    <row r="2" spans="2:14" ht="12.75">
      <c r="B2" t="s">
        <v>41</v>
      </c>
      <c r="C2" s="6">
        <v>0.05</v>
      </c>
      <c r="D2" s="6">
        <v>0.08</v>
      </c>
      <c r="E2" s="6">
        <v>0.12</v>
      </c>
      <c r="F2" s="6">
        <v>0.15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</row>
    <row r="3" spans="2:14" ht="12.75">
      <c r="B3" t="s">
        <v>43</v>
      </c>
      <c r="C3" s="6">
        <v>0.15</v>
      </c>
      <c r="D3" s="6">
        <v>0.12</v>
      </c>
      <c r="E3" s="6">
        <v>0.08</v>
      </c>
      <c r="F3" s="6">
        <v>0.05</v>
      </c>
      <c r="J3" s="6">
        <v>0.5</v>
      </c>
      <c r="K3" s="6">
        <v>0.5</v>
      </c>
      <c r="L3" s="2">
        <f>J3*C6+K3*C7</f>
        <v>0.1</v>
      </c>
      <c r="M3" s="2">
        <f>J3^2*E9+K3^2*E10+2*J3*K3*E12</f>
        <v>-2.168404344971009E-18</v>
      </c>
      <c r="N3" s="2">
        <v>0</v>
      </c>
    </row>
    <row r="4" spans="2:7" ht="12.75">
      <c r="B4" t="s">
        <v>42</v>
      </c>
      <c r="C4" s="6">
        <v>0.25</v>
      </c>
      <c r="D4" s="6">
        <v>0.25</v>
      </c>
      <c r="E4" s="6">
        <v>0.25</v>
      </c>
      <c r="F4" s="6">
        <v>0.25</v>
      </c>
      <c r="G4">
        <f>SUM(C4:F4)</f>
        <v>1</v>
      </c>
    </row>
    <row r="6" spans="2:3" ht="15">
      <c r="B6" t="s">
        <v>48</v>
      </c>
      <c r="C6" s="2">
        <f>C2*$C$4+D2*$D$4+E2*$E$4+F2*$F$4</f>
        <v>0.1</v>
      </c>
    </row>
    <row r="7" spans="2:3" ht="15">
      <c r="B7" t="s">
        <v>49</v>
      </c>
      <c r="C7" s="2">
        <f>C3*$C$4+D3*$D$4+E3*$E$4+F3*$F$4</f>
        <v>0.1</v>
      </c>
    </row>
    <row r="9" spans="2:7" ht="16.5">
      <c r="B9" t="s">
        <v>50</v>
      </c>
      <c r="C9" s="2">
        <f>C2^2*$C$4+D2^2*$D$4+E2^2*$E$4+F2^2*$F$4</f>
        <v>0.01145</v>
      </c>
      <c r="D9" t="s">
        <v>52</v>
      </c>
      <c r="E9" s="2">
        <f>C9-C6^2</f>
        <v>0.0014499999999999982</v>
      </c>
      <c r="F9" t="s">
        <v>54</v>
      </c>
      <c r="G9" s="2">
        <f>SQRT(E9)</f>
        <v>0.038078865529319515</v>
      </c>
    </row>
    <row r="10" spans="2:7" ht="16.5">
      <c r="B10" t="s">
        <v>51</v>
      </c>
      <c r="C10" s="2">
        <f>C3^2*$C$4+D3^2*$D$4+E3^2*$E$4+F3^2*$F$4</f>
        <v>0.011450000000000002</v>
      </c>
      <c r="D10" t="s">
        <v>53</v>
      </c>
      <c r="E10" s="2">
        <f>C10-C7^2</f>
        <v>0.00145</v>
      </c>
      <c r="F10" t="s">
        <v>55</v>
      </c>
      <c r="G10" s="2">
        <f>SQRT(E10)</f>
        <v>0.03807886552931954</v>
      </c>
    </row>
    <row r="12" spans="2:7" ht="12.75">
      <c r="B12" t="s">
        <v>56</v>
      </c>
      <c r="C12" s="2">
        <f>C2*C3*C4+D2*D3*D4+E2*E3*E4+F2*F3*F4</f>
        <v>0.008549999999999999</v>
      </c>
      <c r="D12" t="s">
        <v>57</v>
      </c>
      <c r="E12" s="2">
        <f>C12-C6*C7</f>
        <v>-0.0014500000000000034</v>
      </c>
      <c r="F12" t="s">
        <v>58</v>
      </c>
      <c r="G12" s="2">
        <f>E12/(G9*G10)</f>
        <v>-1.0000000000000029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Zivot</dc:creator>
  <cp:keywords/>
  <dc:description/>
  <cp:lastModifiedBy>ezivot</cp:lastModifiedBy>
  <dcterms:created xsi:type="dcterms:W3CDTF">2004-07-02T15:31:51Z</dcterms:created>
  <dcterms:modified xsi:type="dcterms:W3CDTF">2007-08-01T17:40:14Z</dcterms:modified>
  <cp:category/>
  <cp:version/>
  <cp:contentType/>
  <cp:contentStatus/>
</cp:coreProperties>
</file>