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9720" windowHeight="6345" activeTab="4"/>
  </bookViews>
  <sheets>
    <sheet name="Disney" sheetId="1" r:id="rId1"/>
    <sheet name="Guidant" sheetId="2" r:id="rId2"/>
    <sheet name="IBM" sheetId="3" r:id="rId3"/>
    <sheet name="Eq. w. port." sheetId="4" r:id="rId4"/>
    <sheet name="Rets &amp; RPs for Problem 1" sheetId="5" r:id="rId5"/>
  </sheets>
  <definedNames/>
  <calcPr fullCalcOnLoad="1"/>
</workbook>
</file>

<file path=xl/sharedStrings.xml><?xml version="1.0" encoding="utf-8"?>
<sst xmlns="http://schemas.openxmlformats.org/spreadsheetml/2006/main" count="134" uniqueCount="48">
  <si>
    <t>Date</t>
  </si>
  <si>
    <t>IBM</t>
  </si>
  <si>
    <t>SP 500</t>
  </si>
  <si>
    <t>Monthly Returns</t>
  </si>
  <si>
    <t>Guidant</t>
  </si>
  <si>
    <t>Disney</t>
  </si>
  <si>
    <t>M. 1y Tbill</t>
  </si>
  <si>
    <t>Risk Premiums</t>
  </si>
  <si>
    <t>SP500</t>
  </si>
  <si>
    <t>Eq. w. port.</t>
  </si>
  <si>
    <t>Mean</t>
  </si>
  <si>
    <t>Std. Dev.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</si>
  <si>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</si>
  <si>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</si>
  <si>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</si>
  <si>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</si>
  <si>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</si>
  <si>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</si>
  <si>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</si>
  <si>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</si>
  <si>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</si>
  <si>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</si>
  <si>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</si>
  <si>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</si>
  <si>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</si>
  <si>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</si>
  <si>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</si>
  <si>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</si>
  <si>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</si>
  <si>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</si>
  <si>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</si>
  <si>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</si>
  <si>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</si>
  <si>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</si>
  <si>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</si>
  <si>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</si>
  <si>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</si>
  <si>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Eq. w. port</t>
  </si>
  <si>
    <t>R_square</t>
  </si>
  <si>
    <t>% market risk=R_square</t>
  </si>
  <si>
    <t>%firm specific risk=1-R_square</t>
  </si>
  <si>
    <t>Reg. Std. Error (STDE)</t>
  </si>
  <si>
    <t>Firm specific risk=STDE^2</t>
  </si>
  <si>
    <t>beta</t>
  </si>
  <si>
    <t>Market risk=R^2/(1-R^2)*STDE^2</t>
  </si>
  <si>
    <t>Total risk</t>
  </si>
  <si>
    <t>Total Var</t>
  </si>
  <si>
    <t>Var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</si>
</sst>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0" sqref="B20"/>
    </sheetView>
  </sheetViews>
  <sheetFormatPr defaultColWidth="9.140625" defaultRowHeight="12.75"/>
  <cols>
    <col min="1" max="1" width="14.8515625" style="0" customWidth="1"/>
  </cols>
  <sheetData>
    <row r="1" ht="12.75">
      <c r="A1" t="s">
        <v>12</v>
      </c>
    </row>
    <row r="2" ht="13.5" thickBot="1"/>
    <row r="3" spans="1:2" ht="12.75">
      <c r="A3" s="7" t="s">
        <v>13</v>
      </c>
      <c r="B3" s="7"/>
    </row>
    <row r="4" spans="1:2" ht="12.75">
      <c r="A4" s="4" t="s">
        <v>14</v>
      </c>
      <c r="B4" s="4">
        <v>0.48247559996957684</v>
      </c>
    </row>
    <row r="5" spans="1:2" ht="12.75">
      <c r="A5" s="4" t="s">
        <v>15</v>
      </c>
      <c r="B5" s="4">
        <v>0.23278270456600314</v>
      </c>
    </row>
    <row r="6" spans="1:2" ht="12.75">
      <c r="A6" s="4" t="s">
        <v>16</v>
      </c>
      <c r="B6" s="4">
        <v>0.21955482016196873</v>
      </c>
    </row>
    <row r="7" spans="1:2" ht="12.75">
      <c r="A7" s="4" t="s">
        <v>17</v>
      </c>
      <c r="B7" s="4">
        <v>0.07850932688002742</v>
      </c>
    </row>
    <row r="8" spans="1:2" ht="13.5" thickBot="1">
      <c r="A8" s="5" t="s">
        <v>18</v>
      </c>
      <c r="B8" s="5">
        <v>60</v>
      </c>
    </row>
    <row r="10" ht="13.5" thickBot="1">
      <c r="A10" t="s">
        <v>19</v>
      </c>
    </row>
    <row r="11" spans="1:6" ht="12.75">
      <c r="A11" s="6"/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</row>
    <row r="12" spans="1:6" ht="12.75">
      <c r="A12" s="4" t="s">
        <v>20</v>
      </c>
      <c r="B12" s="4">
        <v>1</v>
      </c>
      <c r="C12" s="4">
        <v>0.10846829818322051</v>
      </c>
      <c r="D12" s="4">
        <v>0.10846829818322051</v>
      </c>
      <c r="E12" s="4">
        <v>17.597878652084813</v>
      </c>
      <c r="F12" s="4">
        <v>9.466927445315887E-05</v>
      </c>
    </row>
    <row r="13" spans="1:6" ht="12.75">
      <c r="A13" s="4" t="s">
        <v>21</v>
      </c>
      <c r="B13" s="4">
        <v>58</v>
      </c>
      <c r="C13" s="4">
        <v>0.35749543561498975</v>
      </c>
      <c r="D13" s="4">
        <v>0.006163714407154996</v>
      </c>
      <c r="E13" s="4"/>
      <c r="F13" s="4"/>
    </row>
    <row r="14" spans="1:6" ht="13.5" thickBot="1">
      <c r="A14" s="5" t="s">
        <v>22</v>
      </c>
      <c r="B14" s="5">
        <v>59</v>
      </c>
      <c r="C14" s="5">
        <v>0.46596373379821027</v>
      </c>
      <c r="D14" s="5"/>
      <c r="E14" s="5"/>
      <c r="F14" s="5"/>
    </row>
    <row r="15" ht="13.5" thickBot="1"/>
    <row r="16" spans="1:9" ht="12.75">
      <c r="A16" s="6"/>
      <c r="B16" s="6" t="s">
        <v>29</v>
      </c>
      <c r="C16" s="6" t="s">
        <v>17</v>
      </c>
      <c r="D16" s="6" t="s">
        <v>30</v>
      </c>
      <c r="E16" s="6" t="s">
        <v>31</v>
      </c>
      <c r="F16" s="6" t="s">
        <v>32</v>
      </c>
      <c r="G16" s="6" t="s">
        <v>33</v>
      </c>
      <c r="H16" s="6" t="s">
        <v>34</v>
      </c>
      <c r="I16" s="6" t="s">
        <v>35</v>
      </c>
    </row>
    <row r="17" spans="1:9" ht="12.75">
      <c r="A17" s="4" t="s">
        <v>23</v>
      </c>
      <c r="B17" s="4">
        <v>-0.0022059924777368574</v>
      </c>
      <c r="C17" s="4">
        <v>0.01035083987162887</v>
      </c>
      <c r="D17" s="4">
        <v>-0.2131220756088954</v>
      </c>
      <c r="E17" s="4">
        <v>0.8319790909330226</v>
      </c>
      <c r="F17" s="4">
        <v>-0.02292544945728295</v>
      </c>
      <c r="G17" s="4">
        <v>0.018513464501809237</v>
      </c>
      <c r="H17" s="4">
        <v>-0.02292544945728295</v>
      </c>
      <c r="I17" s="4">
        <v>0.018513464501809237</v>
      </c>
    </row>
    <row r="18" spans="1:9" ht="13.5" thickBot="1">
      <c r="A18" s="5" t="s">
        <v>36</v>
      </c>
      <c r="B18" s="5">
        <v>0.92397233563567</v>
      </c>
      <c r="C18" s="5">
        <v>0.22025653816651164</v>
      </c>
      <c r="D18" s="5">
        <v>4.1949825568272425</v>
      </c>
      <c r="E18" s="5">
        <v>9.46692744531582E-05</v>
      </c>
      <c r="F18" s="5">
        <v>0.4830809757457952</v>
      </c>
      <c r="G18" s="5">
        <v>1.3648636955255449</v>
      </c>
      <c r="H18" s="5">
        <v>0.4830809757457952</v>
      </c>
      <c r="I18" s="5">
        <v>1.3648636955255449</v>
      </c>
    </row>
    <row r="20" spans="1:5" ht="12.75">
      <c r="A20" t="s">
        <v>46</v>
      </c>
      <c r="B20">
        <f>(C14/59)</f>
        <v>0.007897690403359496</v>
      </c>
      <c r="C20">
        <f>C12/59/B5</f>
        <v>0.007897690403359496</v>
      </c>
      <c r="D20">
        <f>C13/59/(1-B5)</f>
        <v>0.007897690403359496</v>
      </c>
      <c r="E20">
        <f>B7^2*58</f>
        <v>0.35749543561498975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8" sqref="B18"/>
    </sheetView>
  </sheetViews>
  <sheetFormatPr defaultColWidth="9.140625" defaultRowHeight="12.75"/>
  <sheetData>
    <row r="1" ht="12.75">
      <c r="A1" t="s">
        <v>12</v>
      </c>
    </row>
    <row r="2" ht="13.5" thickBot="1"/>
    <row r="3" spans="1:2" ht="12.75">
      <c r="A3" s="7" t="s">
        <v>13</v>
      </c>
      <c r="B3" s="7"/>
    </row>
    <row r="4" spans="1:2" ht="12.75">
      <c r="A4" s="4" t="s">
        <v>14</v>
      </c>
      <c r="B4" s="4">
        <v>0.4324572432790968</v>
      </c>
    </row>
    <row r="5" spans="1:2" ht="12.75">
      <c r="A5" s="4" t="s">
        <v>15</v>
      </c>
      <c r="B5" s="4">
        <v>0.18701926726455592</v>
      </c>
    </row>
    <row r="6" spans="1:2" ht="12.75">
      <c r="A6" s="4" t="s">
        <v>16</v>
      </c>
      <c r="B6" s="4">
        <v>0.17300235807946207</v>
      </c>
    </row>
    <row r="7" spans="1:2" ht="12.75">
      <c r="A7" s="4" t="s">
        <v>17</v>
      </c>
      <c r="B7" s="4">
        <v>0.0739395088388897</v>
      </c>
    </row>
    <row r="8" spans="1:2" ht="13.5" thickBot="1">
      <c r="A8" s="5" t="s">
        <v>18</v>
      </c>
      <c r="B8" s="5">
        <v>60</v>
      </c>
    </row>
    <row r="10" ht="13.5" thickBot="1">
      <c r="A10" t="s">
        <v>19</v>
      </c>
    </row>
    <row r="11" spans="1:6" ht="12.75">
      <c r="A11" s="6"/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</row>
    <row r="12" spans="1:6" ht="12.75">
      <c r="A12" s="4" t="s">
        <v>20</v>
      </c>
      <c r="B12" s="4">
        <v>1</v>
      </c>
      <c r="C12" s="4">
        <v>0.07294360350829082</v>
      </c>
      <c r="D12" s="4">
        <v>0.07294360350829082</v>
      </c>
      <c r="E12" s="4">
        <v>13.342404148800481</v>
      </c>
      <c r="F12" s="4">
        <v>0.0005590876067015451</v>
      </c>
    </row>
    <row r="13" spans="1:6" ht="12.75">
      <c r="A13" s="4" t="s">
        <v>21</v>
      </c>
      <c r="B13" s="4">
        <v>58</v>
      </c>
      <c r="C13" s="4">
        <v>0.3170889561055023</v>
      </c>
      <c r="D13" s="4">
        <v>0.005467050967336247</v>
      </c>
      <c r="E13" s="4"/>
      <c r="F13" s="4"/>
    </row>
    <row r="14" spans="1:6" ht="13.5" thickBot="1">
      <c r="A14" s="5" t="s">
        <v>22</v>
      </c>
      <c r="B14" s="5">
        <v>59</v>
      </c>
      <c r="C14" s="5">
        <v>0.39003255961379313</v>
      </c>
      <c r="D14" s="5"/>
      <c r="E14" s="5"/>
      <c r="F14" s="5"/>
    </row>
    <row r="15" ht="13.5" thickBot="1"/>
    <row r="16" spans="1:9" ht="12.75">
      <c r="A16" s="6"/>
      <c r="B16" s="6" t="s">
        <v>29</v>
      </c>
      <c r="C16" s="6" t="s">
        <v>17</v>
      </c>
      <c r="D16" s="6" t="s">
        <v>30</v>
      </c>
      <c r="E16" s="6" t="s">
        <v>31</v>
      </c>
      <c r="F16" s="6" t="s">
        <v>32</v>
      </c>
      <c r="G16" s="6" t="s">
        <v>33</v>
      </c>
      <c r="H16" s="6" t="s">
        <v>34</v>
      </c>
      <c r="I16" s="6" t="s">
        <v>35</v>
      </c>
    </row>
    <row r="17" spans="1:9" ht="12.75">
      <c r="A17" s="4" t="s">
        <v>23</v>
      </c>
      <c r="B17" s="4">
        <v>0.01671958730130224</v>
      </c>
      <c r="C17" s="4">
        <v>0.009748345153280562</v>
      </c>
      <c r="D17" s="4">
        <v>1.7151205705591663</v>
      </c>
      <c r="E17" s="4">
        <v>0.09166175130996261</v>
      </c>
      <c r="F17" s="4">
        <v>-0.0027938454761462263</v>
      </c>
      <c r="G17" s="4">
        <v>0.036233020078750705</v>
      </c>
      <c r="H17" s="4">
        <v>-0.0027938454761462263</v>
      </c>
      <c r="I17" s="4">
        <v>0.036233020078750705</v>
      </c>
    </row>
    <row r="18" spans="1:9" ht="13.5" thickBot="1">
      <c r="A18" s="5" t="s">
        <v>36</v>
      </c>
      <c r="B18" s="5">
        <v>0.7577067606786502</v>
      </c>
      <c r="C18" s="5">
        <v>0.20743599388481143</v>
      </c>
      <c r="D18" s="5">
        <v>3.6527255780855583</v>
      </c>
      <c r="E18" s="5">
        <v>0.0005590876067015452</v>
      </c>
      <c r="F18" s="5">
        <v>0.3424785082267664</v>
      </c>
      <c r="G18" s="5">
        <v>1.1729350131305338</v>
      </c>
      <c r="H18" s="5">
        <v>0.3424785082267664</v>
      </c>
      <c r="I18" s="5">
        <v>1.1729350131305338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8" sqref="B18"/>
    </sheetView>
  </sheetViews>
  <sheetFormatPr defaultColWidth="9.140625" defaultRowHeight="12.75"/>
  <sheetData>
    <row r="1" ht="12.75">
      <c r="A1" t="s">
        <v>12</v>
      </c>
    </row>
    <row r="2" ht="13.5" thickBot="1"/>
    <row r="3" spans="1:2" ht="12.75">
      <c r="A3" s="7" t="s">
        <v>13</v>
      </c>
      <c r="B3" s="7"/>
    </row>
    <row r="4" spans="1:2" ht="12.75">
      <c r="A4" s="4" t="s">
        <v>14</v>
      </c>
      <c r="B4" s="4">
        <v>0.5813320369274593</v>
      </c>
    </row>
    <row r="5" spans="1:2" ht="12.75">
      <c r="A5" s="4" t="s">
        <v>15</v>
      </c>
      <c r="B5" s="4">
        <v>0.3379469371582289</v>
      </c>
    </row>
    <row r="6" spans="1:2" ht="12.75">
      <c r="A6" s="4" t="s">
        <v>16</v>
      </c>
      <c r="B6" s="4">
        <v>0.32653222917819835</v>
      </c>
    </row>
    <row r="7" spans="1:2" ht="12.75">
      <c r="A7" s="4" t="s">
        <v>17</v>
      </c>
      <c r="B7" s="4">
        <v>0.08023441958433485</v>
      </c>
    </row>
    <row r="8" spans="1:2" ht="13.5" thickBot="1">
      <c r="A8" s="5" t="s">
        <v>18</v>
      </c>
      <c r="B8" s="5">
        <v>60</v>
      </c>
    </row>
    <row r="10" ht="13.5" thickBot="1">
      <c r="A10" t="s">
        <v>19</v>
      </c>
    </row>
    <row r="11" spans="1:6" ht="12.75">
      <c r="A11" s="6"/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</row>
    <row r="12" spans="1:6" ht="12.75">
      <c r="A12" s="4" t="s">
        <v>20</v>
      </c>
      <c r="B12" s="4">
        <v>1</v>
      </c>
      <c r="C12" s="4">
        <v>0.19059220731248866</v>
      </c>
      <c r="D12" s="4">
        <v>0.19059220731248866</v>
      </c>
      <c r="E12" s="4">
        <v>29.606270940040712</v>
      </c>
      <c r="F12" s="4">
        <v>1.113307018121764E-06</v>
      </c>
    </row>
    <row r="13" spans="1:6" ht="12.75">
      <c r="A13" s="4" t="s">
        <v>21</v>
      </c>
      <c r="B13" s="4">
        <v>58</v>
      </c>
      <c r="C13" s="4">
        <v>0.37337860099003545</v>
      </c>
      <c r="D13" s="4">
        <v>0.006437562086035094</v>
      </c>
      <c r="E13" s="4"/>
      <c r="F13" s="4"/>
    </row>
    <row r="14" spans="1:6" ht="13.5" thickBot="1">
      <c r="A14" s="5" t="s">
        <v>22</v>
      </c>
      <c r="B14" s="5">
        <v>59</v>
      </c>
      <c r="C14" s="5">
        <v>0.5639708083025241</v>
      </c>
      <c r="D14" s="5"/>
      <c r="E14" s="5"/>
      <c r="F14" s="5"/>
    </row>
    <row r="15" ht="13.5" thickBot="1"/>
    <row r="16" spans="1:9" ht="12.75">
      <c r="A16" s="6"/>
      <c r="B16" s="6" t="s">
        <v>29</v>
      </c>
      <c r="C16" s="6" t="s">
        <v>17</v>
      </c>
      <c r="D16" s="6" t="s">
        <v>30</v>
      </c>
      <c r="E16" s="6" t="s">
        <v>31</v>
      </c>
      <c r="F16" s="6" t="s">
        <v>32</v>
      </c>
      <c r="G16" s="6" t="s">
        <v>33</v>
      </c>
      <c r="H16" s="6" t="s">
        <v>34</v>
      </c>
      <c r="I16" s="6" t="s">
        <v>35</v>
      </c>
    </row>
    <row r="17" spans="1:9" ht="12.75">
      <c r="A17" s="4" t="s">
        <v>23</v>
      </c>
      <c r="B17" s="4">
        <v>0.010775585062102782</v>
      </c>
      <c r="C17" s="4">
        <v>0.01057827983393154</v>
      </c>
      <c r="D17" s="4">
        <v>1.0186519199027382</v>
      </c>
      <c r="E17" s="4">
        <v>0.31259864126693415</v>
      </c>
      <c r="F17" s="4">
        <v>-0.010399142462906609</v>
      </c>
      <c r="G17" s="4">
        <v>0.03195031258711217</v>
      </c>
      <c r="H17" s="4">
        <v>-0.010399142462906609</v>
      </c>
      <c r="I17" s="4">
        <v>0.03195031258711217</v>
      </c>
    </row>
    <row r="18" spans="1:9" ht="13.5" thickBot="1">
      <c r="A18" s="5" t="s">
        <v>36</v>
      </c>
      <c r="B18" s="5">
        <v>1.2247857506555462</v>
      </c>
      <c r="C18" s="5">
        <v>0.2250962554608363</v>
      </c>
      <c r="D18" s="5">
        <v>5.441164483825197</v>
      </c>
      <c r="E18" s="5">
        <v>1.113307018121755E-06</v>
      </c>
      <c r="F18" s="5">
        <v>0.7742066441174233</v>
      </c>
      <c r="G18" s="5">
        <v>1.675364857193669</v>
      </c>
      <c r="H18" s="5">
        <v>0.7742066441174233</v>
      </c>
      <c r="I18" s="5">
        <v>1.675364857193669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8" sqref="B18"/>
    </sheetView>
  </sheetViews>
  <sheetFormatPr defaultColWidth="9.140625" defaultRowHeight="12.75"/>
  <sheetData>
    <row r="1" ht="12.75">
      <c r="A1" t="s">
        <v>12</v>
      </c>
    </row>
    <row r="2" ht="13.5" thickBot="1"/>
    <row r="3" spans="1:2" ht="12.75">
      <c r="A3" s="7" t="s">
        <v>13</v>
      </c>
      <c r="B3" s="7"/>
    </row>
    <row r="4" spans="1:2" ht="12.75">
      <c r="A4" s="4" t="s">
        <v>14</v>
      </c>
      <c r="B4" s="4">
        <v>0.6574185944972829</v>
      </c>
    </row>
    <row r="5" spans="1:2" ht="12.75">
      <c r="A5" s="4" t="s">
        <v>15</v>
      </c>
      <c r="B5" s="4">
        <v>0.43219920839078285</v>
      </c>
    </row>
    <row r="6" spans="1:2" ht="12.75">
      <c r="A6" s="4" t="s">
        <v>16</v>
      </c>
      <c r="B6" s="4">
        <v>0.42240953956993427</v>
      </c>
    </row>
    <row r="7" spans="1:2" ht="12.75">
      <c r="A7" s="4" t="s">
        <v>17</v>
      </c>
      <c r="B7" s="4">
        <v>0.05197305926494274</v>
      </c>
    </row>
    <row r="8" spans="1:2" ht="13.5" thickBot="1">
      <c r="A8" s="5" t="s">
        <v>18</v>
      </c>
      <c r="B8" s="5">
        <v>60</v>
      </c>
    </row>
    <row r="10" ht="13.5" thickBot="1">
      <c r="A10" t="s">
        <v>19</v>
      </c>
    </row>
    <row r="11" spans="1:6" ht="12.75">
      <c r="A11" s="6"/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</row>
    <row r="12" spans="1:6" ht="12.75">
      <c r="A12" s="4" t="s">
        <v>20</v>
      </c>
      <c r="B12" s="4">
        <v>1</v>
      </c>
      <c r="C12" s="4">
        <v>0.11925388315486143</v>
      </c>
      <c r="D12" s="4">
        <v>0.11925388315486143</v>
      </c>
      <c r="E12" s="4">
        <v>44.14850147640844</v>
      </c>
      <c r="F12" s="4">
        <v>1.1564928145914673E-08</v>
      </c>
    </row>
    <row r="13" spans="1:6" ht="12.75">
      <c r="A13" s="4" t="s">
        <v>21</v>
      </c>
      <c r="B13" s="4">
        <v>58</v>
      </c>
      <c r="C13" s="4">
        <v>0.15666953558272054</v>
      </c>
      <c r="D13" s="4">
        <v>0.0027011988893572507</v>
      </c>
      <c r="E13" s="4"/>
      <c r="F13" s="4"/>
    </row>
    <row r="14" spans="1:6" ht="13.5" thickBot="1">
      <c r="A14" s="5" t="s">
        <v>22</v>
      </c>
      <c r="B14" s="5">
        <v>59</v>
      </c>
      <c r="C14" s="5">
        <v>0.27592341873758197</v>
      </c>
      <c r="D14" s="5"/>
      <c r="E14" s="5"/>
      <c r="F14" s="5"/>
    </row>
    <row r="15" ht="13.5" thickBot="1"/>
    <row r="16" spans="1:9" ht="12.75">
      <c r="A16" s="6"/>
      <c r="B16" s="6" t="s">
        <v>29</v>
      </c>
      <c r="C16" s="6" t="s">
        <v>17</v>
      </c>
      <c r="D16" s="6" t="s">
        <v>30</v>
      </c>
      <c r="E16" s="6" t="s">
        <v>31</v>
      </c>
      <c r="F16" s="6" t="s">
        <v>32</v>
      </c>
      <c r="G16" s="6" t="s">
        <v>33</v>
      </c>
      <c r="H16" s="6" t="s">
        <v>34</v>
      </c>
      <c r="I16" s="6" t="s">
        <v>35</v>
      </c>
    </row>
    <row r="17" spans="1:9" ht="12.75">
      <c r="A17" s="4" t="s">
        <v>23</v>
      </c>
      <c r="B17" s="4">
        <v>0.00842972662855605</v>
      </c>
      <c r="C17" s="4">
        <v>0.006852240816077567</v>
      </c>
      <c r="D17" s="4">
        <v>1.2302145903537411</v>
      </c>
      <c r="E17" s="4">
        <v>0.22358317517309378</v>
      </c>
      <c r="F17" s="4">
        <v>-0.005286523507952629</v>
      </c>
      <c r="G17" s="4">
        <v>0.022145976765064728</v>
      </c>
      <c r="H17" s="4">
        <v>-0.005286523507952629</v>
      </c>
      <c r="I17" s="4">
        <v>0.022145976765064728</v>
      </c>
    </row>
    <row r="18" spans="1:9" ht="13.5" thickBot="1">
      <c r="A18" s="5" t="s">
        <v>36</v>
      </c>
      <c r="B18" s="5">
        <v>0.9688216156566222</v>
      </c>
      <c r="C18" s="5">
        <v>0.1458095052720599</v>
      </c>
      <c r="D18" s="5">
        <v>6.644433871776316</v>
      </c>
      <c r="E18" s="5">
        <v>1.1564928145914761E-08</v>
      </c>
      <c r="F18" s="5">
        <v>0.6769521819525988</v>
      </c>
      <c r="G18" s="5">
        <v>1.2606910493606456</v>
      </c>
      <c r="H18" s="5">
        <v>0.6769521819525988</v>
      </c>
      <c r="I18" s="5">
        <v>1.2606910493606456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M75"/>
  <sheetViews>
    <sheetView tabSelected="1" workbookViewId="0" topLeftCell="A45">
      <selection activeCell="F75" sqref="F75"/>
    </sheetView>
  </sheetViews>
  <sheetFormatPr defaultColWidth="9.140625" defaultRowHeight="12.75"/>
  <cols>
    <col min="1" max="1" width="27.00390625" style="0" customWidth="1"/>
  </cols>
  <sheetData>
    <row r="1" spans="1:9" ht="12.75">
      <c r="A1" s="2" t="s">
        <v>0</v>
      </c>
      <c r="B1" s="2" t="s">
        <v>3</v>
      </c>
      <c r="C1" s="2"/>
      <c r="I1" t="s">
        <v>7</v>
      </c>
    </row>
    <row r="2" spans="1:13" ht="12.75">
      <c r="A2" s="1"/>
      <c r="B2" s="3" t="s">
        <v>5</v>
      </c>
      <c r="C2" s="3" t="s">
        <v>4</v>
      </c>
      <c r="D2" s="3" t="s">
        <v>1</v>
      </c>
      <c r="E2" s="3" t="s">
        <v>2</v>
      </c>
      <c r="F2" s="3" t="s">
        <v>6</v>
      </c>
      <c r="G2" s="3" t="s">
        <v>9</v>
      </c>
      <c r="I2" s="3" t="s">
        <v>5</v>
      </c>
      <c r="J2" s="3" t="s">
        <v>4</v>
      </c>
      <c r="K2" s="3" t="s">
        <v>1</v>
      </c>
      <c r="L2" s="3" t="s">
        <v>8</v>
      </c>
      <c r="M2" s="3" t="s">
        <v>9</v>
      </c>
    </row>
    <row r="3" spans="1:13" ht="12.75">
      <c r="A3" s="1">
        <v>36831</v>
      </c>
      <c r="B3">
        <v>0.0068894726769776924</v>
      </c>
      <c r="C3">
        <v>0.13382376988326125</v>
      </c>
      <c r="D3">
        <v>-0.09090909090909091</v>
      </c>
      <c r="E3">
        <v>0.00405338606030642</v>
      </c>
      <c r="F3">
        <v>0.004441666666666667</v>
      </c>
      <c r="G3">
        <f>(B3+C3+D3)/3</f>
        <v>0.016601383883716014</v>
      </c>
      <c r="I3">
        <f>B3-F3</f>
        <v>0.0024478060103110258</v>
      </c>
      <c r="J3">
        <f>C3-F3</f>
        <v>0.12938210321659457</v>
      </c>
      <c r="K3">
        <f>D3-F3</f>
        <v>-0.09535075757575757</v>
      </c>
      <c r="L3">
        <f>E3-F3</f>
        <v>-0.00038828060636024626</v>
      </c>
      <c r="M3">
        <f>(I3+J3+K3)/3</f>
        <v>0.012159717217049342</v>
      </c>
    </row>
    <row r="4" spans="1:13" ht="12.75">
      <c r="A4" s="1">
        <v>36800</v>
      </c>
      <c r="B4">
        <v>-0.1919707372481542</v>
      </c>
      <c r="C4">
        <v>-0.01956292994311342</v>
      </c>
      <c r="D4">
        <v>-0.049553340896245725</v>
      </c>
      <c r="E4">
        <v>-0.08006856023506369</v>
      </c>
      <c r="F4">
        <v>0.004866666666666667</v>
      </c>
      <c r="G4">
        <f aca="true" t="shared" si="0" ref="G4:G62">(B4+C4+D4)/3</f>
        <v>-0.08702900269583778</v>
      </c>
      <c r="I4">
        <f aca="true" t="shared" si="1" ref="I4:I62">B4-F4</f>
        <v>-0.19683740391482085</v>
      </c>
      <c r="J4">
        <f aca="true" t="shared" si="2" ref="J4:J62">C4-F4</f>
        <v>-0.024429596609780085</v>
      </c>
      <c r="K4">
        <f aca="true" t="shared" si="3" ref="K4:K62">D4-F4</f>
        <v>-0.05442000756291239</v>
      </c>
      <c r="L4">
        <f aca="true" t="shared" si="4" ref="L4:L62">E4-F4</f>
        <v>-0.08493522690173036</v>
      </c>
      <c r="M4">
        <f aca="true" t="shared" si="5" ref="M4:M62">(I4+J4+K4)/3</f>
        <v>-0.09189566936250444</v>
      </c>
    </row>
    <row r="5" spans="1:13" ht="12.75">
      <c r="A5" s="1">
        <v>36770</v>
      </c>
      <c r="B5">
        <v>-0.06372505146334914</v>
      </c>
      <c r="C5">
        <v>0.049242929594675945</v>
      </c>
      <c r="D5">
        <v>-0.12541740011735217</v>
      </c>
      <c r="E5">
        <v>-0.004949495652658109</v>
      </c>
      <c r="F5">
        <v>0.0047666666666666664</v>
      </c>
      <c r="G5">
        <f t="shared" si="0"/>
        <v>-0.04663317399534179</v>
      </c>
      <c r="I5">
        <f t="shared" si="1"/>
        <v>-0.06849171813001581</v>
      </c>
      <c r="J5">
        <f t="shared" si="2"/>
        <v>0.044476262928009276</v>
      </c>
      <c r="K5">
        <f t="shared" si="3"/>
        <v>-0.13018406678401884</v>
      </c>
      <c r="L5">
        <f t="shared" si="4"/>
        <v>-0.009716162319324775</v>
      </c>
      <c r="M5">
        <f t="shared" si="5"/>
        <v>-0.05139984066200846</v>
      </c>
    </row>
    <row r="6" spans="1:13" ht="12.75">
      <c r="A6" s="1">
        <v>36739</v>
      </c>
      <c r="B6">
        <v>-0.018052762455217038</v>
      </c>
      <c r="C6">
        <v>0.01066769324568321</v>
      </c>
      <c r="D6">
        <v>-0.14688125720526676</v>
      </c>
      <c r="E6">
        <v>-0.05348294765695013</v>
      </c>
      <c r="F6">
        <v>0.004825</v>
      </c>
      <c r="G6">
        <f t="shared" si="0"/>
        <v>-0.05142210880493353</v>
      </c>
      <c r="I6">
        <f t="shared" si="1"/>
        <v>-0.022877762455217037</v>
      </c>
      <c r="J6">
        <f t="shared" si="2"/>
        <v>0.00584269324568321</v>
      </c>
      <c r="K6">
        <f t="shared" si="3"/>
        <v>-0.15170625720526676</v>
      </c>
      <c r="L6">
        <f t="shared" si="4"/>
        <v>-0.05830794765695013</v>
      </c>
      <c r="M6">
        <f t="shared" si="5"/>
        <v>-0.05624710880493353</v>
      </c>
    </row>
    <row r="7" spans="1:13" ht="12.75">
      <c r="A7" s="1">
        <v>36708</v>
      </c>
      <c r="B7">
        <v>0.010130918623657212</v>
      </c>
      <c r="C7">
        <v>0.003978779840848874</v>
      </c>
      <c r="D7">
        <v>0.17740351127859846</v>
      </c>
      <c r="E7">
        <v>0.06069903482594029</v>
      </c>
      <c r="F7">
        <v>0.0048916666666666666</v>
      </c>
      <c r="G7">
        <f t="shared" si="0"/>
        <v>0.06383773658103485</v>
      </c>
      <c r="I7">
        <f t="shared" si="1"/>
        <v>0.005239251956990545</v>
      </c>
      <c r="J7">
        <f t="shared" si="2"/>
        <v>-0.0009128868258177925</v>
      </c>
      <c r="K7">
        <f t="shared" si="3"/>
        <v>0.1725118446119318</v>
      </c>
      <c r="L7">
        <f t="shared" si="4"/>
        <v>0.05580736815927362</v>
      </c>
      <c r="M7">
        <f t="shared" si="5"/>
        <v>0.05894606991436819</v>
      </c>
    </row>
    <row r="8" spans="1:13" ht="12.75">
      <c r="A8" s="1">
        <v>36678</v>
      </c>
      <c r="B8">
        <v>-0.00644150372662913</v>
      </c>
      <c r="C8">
        <v>0.026143606633945226</v>
      </c>
      <c r="D8">
        <v>0.024528595346794607</v>
      </c>
      <c r="E8">
        <v>-0.01634126220266739</v>
      </c>
      <c r="F8">
        <v>0.004791666666666667</v>
      </c>
      <c r="G8">
        <f t="shared" si="0"/>
        <v>0.014743566084703568</v>
      </c>
      <c r="I8">
        <f t="shared" si="1"/>
        <v>-0.011233170393295796</v>
      </c>
      <c r="J8">
        <f t="shared" si="2"/>
        <v>0.02135193996727856</v>
      </c>
      <c r="K8">
        <f t="shared" si="3"/>
        <v>0.01973692868012794</v>
      </c>
      <c r="L8">
        <f t="shared" si="4"/>
        <v>-0.021132928869334055</v>
      </c>
      <c r="M8">
        <f t="shared" si="5"/>
        <v>0.009951899418036902</v>
      </c>
    </row>
    <row r="9" spans="1:13" ht="12.75">
      <c r="A9" s="1">
        <v>36647</v>
      </c>
      <c r="B9">
        <v>-0.07999990453187204</v>
      </c>
      <c r="C9">
        <v>-0.03510745137347011</v>
      </c>
      <c r="D9">
        <v>0.020970333283515212</v>
      </c>
      <c r="E9">
        <v>0.023933549204561453</v>
      </c>
      <c r="F9">
        <v>0.004858333333333333</v>
      </c>
      <c r="G9">
        <f t="shared" si="0"/>
        <v>-0.03137900754060898</v>
      </c>
      <c r="I9">
        <f t="shared" si="1"/>
        <v>-0.08485823786520538</v>
      </c>
      <c r="J9">
        <f t="shared" si="2"/>
        <v>-0.03996578470680344</v>
      </c>
      <c r="K9">
        <f t="shared" si="3"/>
        <v>0.01611199995018188</v>
      </c>
      <c r="L9">
        <f t="shared" si="4"/>
        <v>0.01907521587122812</v>
      </c>
      <c r="M9">
        <f t="shared" si="5"/>
        <v>-0.036237340873942314</v>
      </c>
    </row>
    <row r="10" spans="1:13" ht="12.75">
      <c r="A10" s="1">
        <v>36617</v>
      </c>
      <c r="B10">
        <v>-0.03295211937267034</v>
      </c>
      <c r="C10">
        <v>-0.006016524202221606</v>
      </c>
      <c r="D10">
        <v>-0.03756045813330454</v>
      </c>
      <c r="E10">
        <v>-0.021914997624670484</v>
      </c>
      <c r="F10">
        <v>0.00495</v>
      </c>
      <c r="G10">
        <f t="shared" si="0"/>
        <v>-0.02550970056939883</v>
      </c>
      <c r="I10">
        <f t="shared" si="1"/>
        <v>-0.037902119372670344</v>
      </c>
      <c r="J10">
        <f t="shared" si="2"/>
        <v>-0.010966524202221606</v>
      </c>
      <c r="K10">
        <f t="shared" si="3"/>
        <v>-0.04251045813330454</v>
      </c>
      <c r="L10">
        <f t="shared" si="4"/>
        <v>-0.026864997624670484</v>
      </c>
      <c r="M10">
        <f t="shared" si="5"/>
        <v>-0.03045970056939883</v>
      </c>
    </row>
    <row r="11" spans="1:13" ht="12.75">
      <c r="A11" s="1">
        <v>36586</v>
      </c>
      <c r="B11">
        <v>0.05757706681117081</v>
      </c>
      <c r="C11">
        <v>0.010443777631234942</v>
      </c>
      <c r="D11">
        <v>-0.05807336652779193</v>
      </c>
      <c r="E11">
        <v>-0.030795820042973925</v>
      </c>
      <c r="F11">
        <v>0.004833333333333334</v>
      </c>
      <c r="G11">
        <f t="shared" si="0"/>
        <v>0.0033158259715379396</v>
      </c>
      <c r="I11">
        <f t="shared" si="1"/>
        <v>0.05274373347783747</v>
      </c>
      <c r="J11">
        <f t="shared" si="2"/>
        <v>0.005610444297901609</v>
      </c>
      <c r="K11">
        <f t="shared" si="3"/>
        <v>-0.06290669986112526</v>
      </c>
      <c r="L11">
        <f t="shared" si="4"/>
        <v>-0.03562915337630726</v>
      </c>
      <c r="M11">
        <f t="shared" si="5"/>
        <v>-0.001517507361795396</v>
      </c>
    </row>
    <row r="12" spans="1:13" ht="12.75">
      <c r="A12" s="1">
        <v>36557</v>
      </c>
      <c r="B12">
        <v>0.21323588205157068</v>
      </c>
      <c r="C12">
        <v>0.06193373817234042</v>
      </c>
      <c r="D12">
        <v>0.15206087507926447</v>
      </c>
      <c r="E12">
        <v>0.0967198957860686</v>
      </c>
      <c r="F12">
        <v>0.004883333333333333</v>
      </c>
      <c r="G12">
        <f t="shared" si="0"/>
        <v>0.14241016510105853</v>
      </c>
      <c r="I12">
        <f t="shared" si="1"/>
        <v>0.20835254871823736</v>
      </c>
      <c r="J12">
        <f t="shared" si="2"/>
        <v>0.057050404839007085</v>
      </c>
      <c r="K12">
        <f t="shared" si="3"/>
        <v>0.14717754174593115</v>
      </c>
      <c r="L12">
        <f t="shared" si="4"/>
        <v>0.09183656245273526</v>
      </c>
      <c r="M12">
        <f t="shared" si="5"/>
        <v>0.13752683176772518</v>
      </c>
    </row>
    <row r="13" spans="1:13" ht="12.75">
      <c r="A13" s="1">
        <v>36526</v>
      </c>
      <c r="B13">
        <v>-0.06368400621118016</v>
      </c>
      <c r="C13">
        <v>0.05874340014170375</v>
      </c>
      <c r="D13">
        <v>-0.08462967262595777</v>
      </c>
      <c r="E13">
        <v>-0.0201081422199274</v>
      </c>
      <c r="F13">
        <v>0.004866666666666667</v>
      </c>
      <c r="G13">
        <f t="shared" si="0"/>
        <v>-0.02985675956514473</v>
      </c>
      <c r="I13">
        <f t="shared" si="1"/>
        <v>-0.06855067287784683</v>
      </c>
      <c r="J13">
        <f t="shared" si="2"/>
        <v>0.05387673347503708</v>
      </c>
      <c r="K13">
        <f t="shared" si="3"/>
        <v>-0.08949633929262445</v>
      </c>
      <c r="L13">
        <f t="shared" si="4"/>
        <v>-0.02497480888659407</v>
      </c>
      <c r="M13">
        <f t="shared" si="5"/>
        <v>-0.0347234262318114</v>
      </c>
    </row>
    <row r="14" spans="1:13" ht="12.75">
      <c r="A14" s="1">
        <v>36495</v>
      </c>
      <c r="B14">
        <v>0.24145433015029358</v>
      </c>
      <c r="C14">
        <v>0.2570340590739638</v>
      </c>
      <c r="D14">
        <v>0.04056050623972044</v>
      </c>
      <c r="E14">
        <v>-0.05090352220520671</v>
      </c>
      <c r="F14">
        <v>0.004791666666666667</v>
      </c>
      <c r="G14">
        <f t="shared" si="0"/>
        <v>0.17968296515465929</v>
      </c>
      <c r="I14">
        <f t="shared" si="1"/>
        <v>0.2366626634836269</v>
      </c>
      <c r="J14">
        <f t="shared" si="2"/>
        <v>0.2522423924072971</v>
      </c>
      <c r="K14">
        <f t="shared" si="3"/>
        <v>0.035768839573053775</v>
      </c>
      <c r="L14">
        <f t="shared" si="4"/>
        <v>-0.05569518887187338</v>
      </c>
      <c r="M14">
        <f t="shared" si="5"/>
        <v>0.1748912984879926</v>
      </c>
    </row>
    <row r="15" spans="1:13" ht="12.75">
      <c r="A15" s="1">
        <v>36465</v>
      </c>
      <c r="B15">
        <v>0.04932777540980056</v>
      </c>
      <c r="C15">
        <v>-0.06119289780301994</v>
      </c>
      <c r="D15">
        <v>0.04669506691565517</v>
      </c>
      <c r="E15">
        <v>0.057843920772404196</v>
      </c>
      <c r="F15">
        <v>0.004591666666666667</v>
      </c>
      <c r="G15">
        <f t="shared" si="0"/>
        <v>0.011609981507478597</v>
      </c>
      <c r="I15">
        <f t="shared" si="1"/>
        <v>0.04473610874313389</v>
      </c>
      <c r="J15">
        <f t="shared" si="2"/>
        <v>-0.0657845644696866</v>
      </c>
      <c r="K15">
        <f t="shared" si="3"/>
        <v>0.0421034002489885</v>
      </c>
      <c r="L15">
        <f t="shared" si="4"/>
        <v>0.05325225410573753</v>
      </c>
      <c r="M15">
        <f t="shared" si="5"/>
        <v>0.007018314840811932</v>
      </c>
    </row>
    <row r="16" spans="1:13" ht="12.75">
      <c r="A16" s="1">
        <v>36434</v>
      </c>
      <c r="B16">
        <v>0.061051001674887806</v>
      </c>
      <c r="C16">
        <v>0.12500145611276128</v>
      </c>
      <c r="D16">
        <v>0.04898122840256244</v>
      </c>
      <c r="E16">
        <v>0.019061874050758307</v>
      </c>
      <c r="F16">
        <v>0.004366666666666667</v>
      </c>
      <c r="G16">
        <f t="shared" si="0"/>
        <v>0.07834456206340384</v>
      </c>
      <c r="I16">
        <f t="shared" si="1"/>
        <v>0.05668433500822114</v>
      </c>
      <c r="J16">
        <f t="shared" si="2"/>
        <v>0.12063478944609461</v>
      </c>
      <c r="K16">
        <f t="shared" si="3"/>
        <v>0.04461456173589578</v>
      </c>
      <c r="L16">
        <f t="shared" si="4"/>
        <v>0.014695207384091639</v>
      </c>
      <c r="M16">
        <f t="shared" si="5"/>
        <v>0.07397789539673717</v>
      </c>
    </row>
    <row r="17" spans="1:13" ht="12.75">
      <c r="A17" s="1">
        <v>36404</v>
      </c>
      <c r="B17">
        <v>0.02134180951299812</v>
      </c>
      <c r="C17">
        <v>-0.028740655256391804</v>
      </c>
      <c r="D17">
        <v>-0.18801849044411856</v>
      </c>
      <c r="E17">
        <v>0.06253946722174149</v>
      </c>
      <c r="F17">
        <v>0.004266666666666667</v>
      </c>
      <c r="G17">
        <f t="shared" si="0"/>
        <v>-0.06513911206250408</v>
      </c>
      <c r="I17">
        <f t="shared" si="1"/>
        <v>0.01707514284633145</v>
      </c>
      <c r="J17">
        <f t="shared" si="2"/>
        <v>-0.03300732192305847</v>
      </c>
      <c r="K17">
        <f t="shared" si="3"/>
        <v>-0.19228515711078523</v>
      </c>
      <c r="L17">
        <f t="shared" si="4"/>
        <v>0.05827280055507482</v>
      </c>
      <c r="M17">
        <f t="shared" si="5"/>
        <v>-0.06940577872917075</v>
      </c>
    </row>
    <row r="18" spans="1:13" ht="12.75">
      <c r="A18" s="1">
        <v>36373</v>
      </c>
      <c r="B18">
        <v>-0.06306137793181861</v>
      </c>
      <c r="C18">
        <v>-0.09068906715774899</v>
      </c>
      <c r="D18">
        <v>-0.02860016899368287</v>
      </c>
      <c r="E18">
        <v>-0.0285517377178301</v>
      </c>
      <c r="F18">
        <v>0.0041333333333333335</v>
      </c>
      <c r="G18">
        <f t="shared" si="0"/>
        <v>-0.060783538027750154</v>
      </c>
      <c r="I18">
        <f t="shared" si="1"/>
        <v>-0.06719471126515195</v>
      </c>
      <c r="J18">
        <f t="shared" si="2"/>
        <v>-0.09482240049108233</v>
      </c>
      <c r="K18">
        <f t="shared" si="3"/>
        <v>-0.0327335023270162</v>
      </c>
      <c r="L18">
        <f t="shared" si="4"/>
        <v>-0.03268507105116344</v>
      </c>
      <c r="M18">
        <f t="shared" si="5"/>
        <v>-0.0649168713610835</v>
      </c>
    </row>
    <row r="19" spans="1:13" ht="12.75">
      <c r="A19" s="1">
        <v>36342</v>
      </c>
      <c r="B19">
        <v>0.006801741423048398</v>
      </c>
      <c r="C19">
        <v>0.08542689718900848</v>
      </c>
      <c r="D19">
        <v>-0.008948296075350713</v>
      </c>
      <c r="E19">
        <v>-0.006254139322054267</v>
      </c>
      <c r="F19">
        <v>0.004091666666666666</v>
      </c>
      <c r="G19">
        <f t="shared" si="0"/>
        <v>0.027760114178902052</v>
      </c>
      <c r="I19">
        <f t="shared" si="1"/>
        <v>0.0027100747563817322</v>
      </c>
      <c r="J19">
        <f t="shared" si="2"/>
        <v>0.08133523052234182</v>
      </c>
      <c r="K19">
        <f t="shared" si="3"/>
        <v>-0.01303996274201738</v>
      </c>
      <c r="L19">
        <f t="shared" si="4"/>
        <v>-0.010345805988720933</v>
      </c>
      <c r="M19">
        <f t="shared" si="5"/>
        <v>0.023668447512235388</v>
      </c>
    </row>
    <row r="20" spans="1:13" ht="12.75">
      <c r="A20" s="1">
        <v>36312</v>
      </c>
      <c r="B20">
        <v>-0.1054778593276212</v>
      </c>
      <c r="C20">
        <v>-0.07463839439101204</v>
      </c>
      <c r="D20">
        <v>-0.027562993927455207</v>
      </c>
      <c r="E20">
        <v>-0.03204609859329356</v>
      </c>
      <c r="F20">
        <v>0.003958333333333334</v>
      </c>
      <c r="G20">
        <f t="shared" si="0"/>
        <v>-0.06922641588202948</v>
      </c>
      <c r="I20">
        <f t="shared" si="1"/>
        <v>-0.10943619266095453</v>
      </c>
      <c r="J20">
        <f t="shared" si="2"/>
        <v>-0.07859672772434537</v>
      </c>
      <c r="K20">
        <f t="shared" si="3"/>
        <v>-0.03152132726078854</v>
      </c>
      <c r="L20">
        <f t="shared" si="4"/>
        <v>-0.0360044319266269</v>
      </c>
      <c r="M20">
        <f t="shared" si="5"/>
        <v>-0.07318474921536282</v>
      </c>
    </row>
    <row r="21" spans="1:13" ht="12.75">
      <c r="A21" s="1">
        <v>36281</v>
      </c>
      <c r="B21">
        <v>0.057942096343018924</v>
      </c>
      <c r="C21">
        <v>0.09799600051057308</v>
      </c>
      <c r="D21">
        <v>0.11422102779914109</v>
      </c>
      <c r="E21">
        <v>0.054438333435752564</v>
      </c>
      <c r="F21">
        <v>0.004016666666666667</v>
      </c>
      <c r="G21">
        <f t="shared" si="0"/>
        <v>0.09005304155091103</v>
      </c>
      <c r="I21">
        <f t="shared" si="1"/>
        <v>0.053925429676352256</v>
      </c>
      <c r="J21">
        <f t="shared" si="2"/>
        <v>0.09397933384390642</v>
      </c>
      <c r="K21">
        <f t="shared" si="3"/>
        <v>0.11020436113247442</v>
      </c>
      <c r="L21">
        <f t="shared" si="4"/>
        <v>0.050421666769085896</v>
      </c>
      <c r="M21">
        <f t="shared" si="5"/>
        <v>0.08603637488424436</v>
      </c>
    </row>
    <row r="22" spans="1:13" ht="12.75">
      <c r="A22" s="1">
        <v>36251</v>
      </c>
      <c r="B22">
        <v>-0.08267806139948776</v>
      </c>
      <c r="C22">
        <v>-0.013031914893616985</v>
      </c>
      <c r="D22">
        <v>0.10905274860078208</v>
      </c>
      <c r="E22">
        <v>-0.024970415973876288</v>
      </c>
      <c r="F22">
        <v>0.003833333333333333</v>
      </c>
      <c r="G22">
        <f t="shared" si="0"/>
        <v>0.0044475907692257816</v>
      </c>
      <c r="I22">
        <f t="shared" si="1"/>
        <v>-0.08651139473282109</v>
      </c>
      <c r="J22">
        <f t="shared" si="2"/>
        <v>-0.01686524822695032</v>
      </c>
      <c r="K22">
        <f t="shared" si="3"/>
        <v>0.10521941526744875</v>
      </c>
      <c r="L22">
        <f t="shared" si="4"/>
        <v>-0.028803749307209622</v>
      </c>
      <c r="M22">
        <f t="shared" si="5"/>
        <v>0.0006142574358924494</v>
      </c>
    </row>
    <row r="23" spans="1:13" ht="12.75">
      <c r="A23" s="1">
        <v>36220</v>
      </c>
      <c r="B23">
        <v>0.020080702121537033</v>
      </c>
      <c r="C23">
        <v>0.0018117872748587495</v>
      </c>
      <c r="D23">
        <v>0.18018843382760452</v>
      </c>
      <c r="E23">
        <v>0.037943981902563165</v>
      </c>
      <c r="F23">
        <v>0.003708333333333333</v>
      </c>
      <c r="G23">
        <f t="shared" si="0"/>
        <v>0.06736030774133343</v>
      </c>
      <c r="I23">
        <f t="shared" si="1"/>
        <v>0.0163723687882037</v>
      </c>
      <c r="J23">
        <f t="shared" si="2"/>
        <v>-0.0018965460584745835</v>
      </c>
      <c r="K23">
        <f t="shared" si="3"/>
        <v>0.17648010049427118</v>
      </c>
      <c r="L23">
        <f t="shared" si="4"/>
        <v>0.03423564856922983</v>
      </c>
      <c r="M23">
        <f t="shared" si="5"/>
        <v>0.06365197440800009</v>
      </c>
    </row>
    <row r="24" spans="1:13" ht="12.75">
      <c r="A24" s="1">
        <v>36192</v>
      </c>
      <c r="B24">
        <v>-0.11545358832853188</v>
      </c>
      <c r="C24">
        <v>0.017699291857069893</v>
      </c>
      <c r="D24">
        <v>0.044183489445731146</v>
      </c>
      <c r="E24">
        <v>0.03879418248770519</v>
      </c>
      <c r="F24">
        <v>0.003775</v>
      </c>
      <c r="G24">
        <f t="shared" si="0"/>
        <v>-0.017856935675243612</v>
      </c>
      <c r="I24">
        <f t="shared" si="1"/>
        <v>-0.11922858832853188</v>
      </c>
      <c r="J24">
        <f t="shared" si="2"/>
        <v>0.013924291857069893</v>
      </c>
      <c r="K24">
        <f t="shared" si="3"/>
        <v>0.040408489445731145</v>
      </c>
      <c r="L24">
        <f t="shared" si="4"/>
        <v>0.03501918248770519</v>
      </c>
      <c r="M24">
        <f t="shared" si="5"/>
        <v>-0.021631935675243612</v>
      </c>
    </row>
    <row r="25" spans="1:13" ht="12.75">
      <c r="A25" s="1">
        <v>36161</v>
      </c>
      <c r="B25">
        <v>0.06628752247570455</v>
      </c>
      <c r="C25">
        <v>-0.1137259366067137</v>
      </c>
      <c r="D25">
        <v>-0.07366936635242663</v>
      </c>
      <c r="E25">
        <v>-0.03228251695789454</v>
      </c>
      <c r="F25">
        <v>0.0037333333333333333</v>
      </c>
      <c r="G25">
        <f t="shared" si="0"/>
        <v>-0.04036926016114526</v>
      </c>
      <c r="I25">
        <f t="shared" si="1"/>
        <v>0.06255418914237121</v>
      </c>
      <c r="J25">
        <f t="shared" si="2"/>
        <v>-0.11745926994004705</v>
      </c>
      <c r="K25">
        <f t="shared" si="3"/>
        <v>-0.07740269968575997</v>
      </c>
      <c r="L25">
        <f t="shared" si="4"/>
        <v>-0.03601585029122787</v>
      </c>
      <c r="M25">
        <f t="shared" si="5"/>
        <v>-0.0441025934944786</v>
      </c>
    </row>
    <row r="26" spans="1:13" ht="12.75">
      <c r="A26" s="1">
        <v>36130</v>
      </c>
      <c r="B26">
        <v>0.09999898223318412</v>
      </c>
      <c r="C26">
        <v>0.0737451108213819</v>
      </c>
      <c r="D26">
        <v>-0.006101114750105585</v>
      </c>
      <c r="E26">
        <v>0.041009412396378286</v>
      </c>
      <c r="F26">
        <v>0.0035916666666666666</v>
      </c>
      <c r="G26">
        <f t="shared" si="0"/>
        <v>0.055880992768153476</v>
      </c>
      <c r="I26">
        <f t="shared" si="1"/>
        <v>0.09640731556651747</v>
      </c>
      <c r="J26">
        <f t="shared" si="2"/>
        <v>0.07015344415471522</v>
      </c>
      <c r="K26">
        <f t="shared" si="3"/>
        <v>-0.009692781416772251</v>
      </c>
      <c r="L26">
        <f t="shared" si="4"/>
        <v>0.03741774572971162</v>
      </c>
      <c r="M26">
        <f t="shared" si="5"/>
        <v>0.052289326101486816</v>
      </c>
    </row>
    <row r="27" spans="1:13" ht="12.75">
      <c r="A27" s="1">
        <v>36100</v>
      </c>
      <c r="B27">
        <v>-0.06796076596175252</v>
      </c>
      <c r="C27">
        <v>0.09842766357370884</v>
      </c>
      <c r="D27">
        <v>0.11657757127125754</v>
      </c>
      <c r="E27">
        <v>0.056375308302467196</v>
      </c>
      <c r="F27">
        <v>0.0036000000000000003</v>
      </c>
      <c r="G27">
        <f t="shared" si="0"/>
        <v>0.04901482296107129</v>
      </c>
      <c r="I27">
        <f t="shared" si="1"/>
        <v>-0.07156076596175252</v>
      </c>
      <c r="J27">
        <f t="shared" si="2"/>
        <v>0.09482766357370884</v>
      </c>
      <c r="K27">
        <f t="shared" si="3"/>
        <v>0.11297757127125753</v>
      </c>
      <c r="L27">
        <f t="shared" si="4"/>
        <v>0.0527753083024672</v>
      </c>
      <c r="M27">
        <f t="shared" si="5"/>
        <v>0.04541482296107128</v>
      </c>
    </row>
    <row r="28" spans="1:13" ht="12.75">
      <c r="A28" s="1">
        <v>36069</v>
      </c>
      <c r="B28">
        <v>0.19489783581187284</v>
      </c>
      <c r="C28">
        <v>0.04038366029302216</v>
      </c>
      <c r="D28">
        <v>0.1119557836216335</v>
      </c>
      <c r="E28">
        <v>0.05912603420499334</v>
      </c>
      <c r="F28">
        <v>0.003608333333333333</v>
      </c>
      <c r="G28">
        <f t="shared" si="0"/>
        <v>0.11574575990884284</v>
      </c>
      <c r="I28">
        <f t="shared" si="1"/>
        <v>0.1912895024785395</v>
      </c>
      <c r="J28">
        <f t="shared" si="2"/>
        <v>0.036775326959688825</v>
      </c>
      <c r="K28">
        <f t="shared" si="3"/>
        <v>0.10834745028830016</v>
      </c>
      <c r="L28">
        <f t="shared" si="4"/>
        <v>0.05551770087166001</v>
      </c>
      <c r="M28">
        <f t="shared" si="5"/>
        <v>0.1121374265755095</v>
      </c>
    </row>
    <row r="29" spans="1:13" ht="12.75">
      <c r="A29" s="1">
        <v>36039</v>
      </c>
      <c r="B29">
        <v>0.06375573230871864</v>
      </c>
      <c r="C29">
        <v>0.12203174956986931</v>
      </c>
      <c r="D29">
        <v>0.15564129486817446</v>
      </c>
      <c r="E29">
        <v>0.0802941957306222</v>
      </c>
      <c r="F29">
        <v>0.0032916666666666667</v>
      </c>
      <c r="G29">
        <f t="shared" si="0"/>
        <v>0.1138095922489208</v>
      </c>
      <c r="I29">
        <f t="shared" si="1"/>
        <v>0.06046406564205198</v>
      </c>
      <c r="J29">
        <f t="shared" si="2"/>
        <v>0.11874008290320265</v>
      </c>
      <c r="K29">
        <f t="shared" si="3"/>
        <v>0.1523496282015078</v>
      </c>
      <c r="L29">
        <f t="shared" si="4"/>
        <v>0.07700252906395554</v>
      </c>
      <c r="M29">
        <f t="shared" si="5"/>
        <v>0.11051792558225415</v>
      </c>
    </row>
    <row r="30" spans="1:13" ht="12.75">
      <c r="A30" s="1">
        <v>36008</v>
      </c>
      <c r="B30">
        <v>-0.07517293417536142</v>
      </c>
      <c r="C30">
        <v>0.12895260413799606</v>
      </c>
      <c r="D30">
        <v>0.14095475776822095</v>
      </c>
      <c r="E30">
        <v>0.06239553735584157</v>
      </c>
      <c r="F30">
        <v>0.00375</v>
      </c>
      <c r="G30">
        <f t="shared" si="0"/>
        <v>0.06491147591028519</v>
      </c>
      <c r="I30">
        <f t="shared" si="1"/>
        <v>-0.07892293417536142</v>
      </c>
      <c r="J30">
        <f t="shared" si="2"/>
        <v>0.12520260413799605</v>
      </c>
      <c r="K30">
        <f t="shared" si="3"/>
        <v>0.13720475776822094</v>
      </c>
      <c r="L30">
        <f t="shared" si="4"/>
        <v>0.058645537355841576</v>
      </c>
      <c r="M30">
        <f t="shared" si="5"/>
        <v>0.061161475910285194</v>
      </c>
    </row>
    <row r="31" spans="1:13" ht="12.75">
      <c r="A31" s="1">
        <v>35977</v>
      </c>
      <c r="B31">
        <v>-0.20326650279859038</v>
      </c>
      <c r="C31">
        <v>-0.17053363512429306</v>
      </c>
      <c r="D31">
        <v>-0.14999878955140777</v>
      </c>
      <c r="E31">
        <v>-0.14579671089616042</v>
      </c>
      <c r="F31">
        <v>0.004116666666666667</v>
      </c>
      <c r="G31">
        <f t="shared" si="0"/>
        <v>-0.17459964249143042</v>
      </c>
      <c r="I31">
        <f t="shared" si="1"/>
        <v>-0.20738316946525703</v>
      </c>
      <c r="J31">
        <f t="shared" si="2"/>
        <v>-0.17465030179095972</v>
      </c>
      <c r="K31">
        <f t="shared" si="3"/>
        <v>-0.15411545621807443</v>
      </c>
      <c r="L31">
        <f t="shared" si="4"/>
        <v>-0.14991337756282708</v>
      </c>
      <c r="M31">
        <f t="shared" si="5"/>
        <v>-0.17871630915809708</v>
      </c>
    </row>
    <row r="32" spans="1:13" ht="12.75">
      <c r="A32" s="1">
        <v>35947</v>
      </c>
      <c r="B32">
        <v>-0.015298207141107427</v>
      </c>
      <c r="C32">
        <v>-0.02843273011879454</v>
      </c>
      <c r="D32">
        <v>0.15405649867466642</v>
      </c>
      <c r="E32">
        <v>-0.011615395470260218</v>
      </c>
      <c r="F32">
        <v>0.004233333333333333</v>
      </c>
      <c r="G32">
        <f t="shared" si="0"/>
        <v>0.03677518713825482</v>
      </c>
      <c r="I32">
        <f t="shared" si="1"/>
        <v>-0.01953154047444076</v>
      </c>
      <c r="J32">
        <f t="shared" si="2"/>
        <v>-0.03266606345212787</v>
      </c>
      <c r="K32">
        <f t="shared" si="3"/>
        <v>0.14982316534133308</v>
      </c>
      <c r="L32">
        <f t="shared" si="4"/>
        <v>-0.015848728803593552</v>
      </c>
      <c r="M32">
        <f t="shared" si="5"/>
        <v>0.03254185380492148</v>
      </c>
    </row>
    <row r="33" spans="1:13" ht="12.75">
      <c r="A33" s="1">
        <v>35916</v>
      </c>
      <c r="B33">
        <v>-0.0722973704144572</v>
      </c>
      <c r="C33">
        <v>0.1472386616451702</v>
      </c>
      <c r="D33">
        <v>-0.022873542037768847</v>
      </c>
      <c r="E33">
        <v>0.03943822078803101</v>
      </c>
      <c r="F33">
        <v>0.004275</v>
      </c>
      <c r="G33">
        <f t="shared" si="0"/>
        <v>0.017355916397648045</v>
      </c>
      <c r="I33">
        <f t="shared" si="1"/>
        <v>-0.0765723704144572</v>
      </c>
      <c r="J33">
        <f t="shared" si="2"/>
        <v>0.1429636616451702</v>
      </c>
      <c r="K33">
        <f t="shared" si="3"/>
        <v>-0.02714854203776885</v>
      </c>
      <c r="L33">
        <f t="shared" si="4"/>
        <v>0.03516322078803101</v>
      </c>
      <c r="M33">
        <f t="shared" si="5"/>
        <v>0.013080916397648044</v>
      </c>
    </row>
    <row r="34" spans="1:13" ht="12.75">
      <c r="A34" s="1">
        <v>35886</v>
      </c>
      <c r="B34">
        <v>-0.09081741329142108</v>
      </c>
      <c r="C34">
        <v>0.04952633125145464</v>
      </c>
      <c r="D34">
        <v>0.014026315561822612</v>
      </c>
      <c r="E34">
        <v>-0.01882617494940415</v>
      </c>
      <c r="F34">
        <v>0.0043</v>
      </c>
      <c r="G34">
        <f t="shared" si="0"/>
        <v>-0.009088255492714609</v>
      </c>
      <c r="I34">
        <f t="shared" si="1"/>
        <v>-0.09511741329142108</v>
      </c>
      <c r="J34">
        <f t="shared" si="2"/>
        <v>0.04522633125145464</v>
      </c>
      <c r="K34">
        <f t="shared" si="3"/>
        <v>0.009726315561822612</v>
      </c>
      <c r="L34">
        <f t="shared" si="4"/>
        <v>-0.023126174949404152</v>
      </c>
      <c r="M34">
        <f t="shared" si="5"/>
        <v>-0.013388255492714607</v>
      </c>
    </row>
    <row r="35" spans="1:13" ht="12.75">
      <c r="A35" s="1">
        <v>35855</v>
      </c>
      <c r="B35">
        <v>0.16856655054668365</v>
      </c>
      <c r="C35">
        <v>0.02270927061100427</v>
      </c>
      <c r="D35">
        <v>0.11552335422259703</v>
      </c>
      <c r="E35">
        <v>0.009076469253460404</v>
      </c>
      <c r="F35">
        <v>0.0042499999999999994</v>
      </c>
      <c r="G35">
        <f t="shared" si="0"/>
        <v>0.10226639179342832</v>
      </c>
      <c r="I35">
        <f t="shared" si="1"/>
        <v>0.16431655054668365</v>
      </c>
      <c r="J35">
        <f t="shared" si="2"/>
        <v>0.01845927061100427</v>
      </c>
      <c r="K35">
        <f t="shared" si="3"/>
        <v>0.11127335422259703</v>
      </c>
      <c r="L35">
        <f t="shared" si="4"/>
        <v>0.0048264692534604045</v>
      </c>
      <c r="M35">
        <f t="shared" si="5"/>
        <v>0.09801639179342832</v>
      </c>
    </row>
    <row r="36" spans="1:13" ht="12.75">
      <c r="A36" s="1">
        <v>35827</v>
      </c>
      <c r="B36">
        <v>-0.04634302113627703</v>
      </c>
      <c r="C36">
        <v>-0.02353129441169857</v>
      </c>
      <c r="D36">
        <v>-0.005386468561336822</v>
      </c>
      <c r="E36">
        <v>0.0499456801418035</v>
      </c>
      <c r="F36">
        <v>0.004258333333333334</v>
      </c>
      <c r="G36">
        <f t="shared" si="0"/>
        <v>-0.025086928036437472</v>
      </c>
      <c r="I36">
        <f t="shared" si="1"/>
        <v>-0.050601354469610366</v>
      </c>
      <c r="J36">
        <f t="shared" si="2"/>
        <v>-0.0277896277450319</v>
      </c>
      <c r="K36">
        <f t="shared" si="3"/>
        <v>-0.009644801894670155</v>
      </c>
      <c r="L36">
        <f t="shared" si="4"/>
        <v>0.04568734680847016</v>
      </c>
      <c r="M36">
        <f t="shared" si="5"/>
        <v>-0.02934526136977081</v>
      </c>
    </row>
    <row r="37" spans="1:13" ht="12.75">
      <c r="A37" s="1">
        <v>35796</v>
      </c>
      <c r="B37">
        <v>0.047366819398031786</v>
      </c>
      <c r="C37">
        <v>0.0403933895960264</v>
      </c>
      <c r="D37">
        <v>0.05759645935054249</v>
      </c>
      <c r="E37">
        <v>0.07044925939527477</v>
      </c>
      <c r="F37">
        <v>0.0042</v>
      </c>
      <c r="G37">
        <f t="shared" si="0"/>
        <v>0.04845222278153355</v>
      </c>
      <c r="I37">
        <f t="shared" si="1"/>
        <v>0.04316681939803178</v>
      </c>
      <c r="J37">
        <f t="shared" si="2"/>
        <v>0.036193389596026394</v>
      </c>
      <c r="K37">
        <f t="shared" si="3"/>
        <v>0.053396459350542484</v>
      </c>
      <c r="L37">
        <f t="shared" si="4"/>
        <v>0.06624925939527478</v>
      </c>
      <c r="M37">
        <f t="shared" si="5"/>
        <v>0.04425222278153356</v>
      </c>
    </row>
    <row r="38" spans="1:13" ht="12.75">
      <c r="A38" s="1">
        <v>35765</v>
      </c>
      <c r="B38">
        <v>0.08099619830863537</v>
      </c>
      <c r="C38">
        <v>-0.02631172660815325</v>
      </c>
      <c r="D38">
        <v>-0.056152022825651626</v>
      </c>
      <c r="E38">
        <v>0.01015013962882436</v>
      </c>
      <c r="F38">
        <v>0.00415</v>
      </c>
      <c r="G38">
        <f t="shared" si="0"/>
        <v>-0.0004891837083898348</v>
      </c>
      <c r="I38">
        <f t="shared" si="1"/>
        <v>0.07684619830863537</v>
      </c>
      <c r="J38">
        <f t="shared" si="2"/>
        <v>-0.03046172660815325</v>
      </c>
      <c r="K38">
        <f t="shared" si="3"/>
        <v>-0.06030202282565163</v>
      </c>
      <c r="L38">
        <f t="shared" si="4"/>
        <v>0.00600013962882436</v>
      </c>
      <c r="M38">
        <f t="shared" si="5"/>
        <v>-0.004639183708389835</v>
      </c>
    </row>
    <row r="39" spans="1:13" ht="12.75">
      <c r="A39" s="1">
        <v>35735</v>
      </c>
      <c r="B39">
        <v>0.042792603284120975</v>
      </c>
      <c r="C39">
        <v>0.09947590655435087</v>
      </c>
      <c r="D39">
        <v>-0.044519714016313085</v>
      </c>
      <c r="E39">
        <v>0.01573163073058402</v>
      </c>
      <c r="F39">
        <v>0.004366666666666667</v>
      </c>
      <c r="G39">
        <f t="shared" si="0"/>
        <v>0.03258293194071959</v>
      </c>
      <c r="I39">
        <f t="shared" si="1"/>
        <v>0.03842593661745431</v>
      </c>
      <c r="J39">
        <f t="shared" si="2"/>
        <v>0.0951092398876842</v>
      </c>
      <c r="K39">
        <f t="shared" si="3"/>
        <v>-0.04888638068297975</v>
      </c>
      <c r="L39">
        <f t="shared" si="4"/>
        <v>0.011364964063917352</v>
      </c>
      <c r="M39">
        <f t="shared" si="5"/>
        <v>0.028216265274052924</v>
      </c>
    </row>
    <row r="40" spans="1:13" ht="12.75">
      <c r="A40" s="1">
        <v>35704</v>
      </c>
      <c r="B40">
        <v>0.15250229380039845</v>
      </c>
      <c r="C40">
        <v>0.09770299667863849</v>
      </c>
      <c r="D40">
        <v>0.11167535420105543</v>
      </c>
      <c r="E40">
        <v>0.04458682294286149</v>
      </c>
      <c r="F40">
        <v>0.004308333333333333</v>
      </c>
      <c r="G40">
        <f t="shared" si="0"/>
        <v>0.1206268815600308</v>
      </c>
      <c r="I40">
        <f t="shared" si="1"/>
        <v>0.14819396046706512</v>
      </c>
      <c r="J40">
        <f t="shared" si="2"/>
        <v>0.09339466334530516</v>
      </c>
      <c r="K40">
        <f t="shared" si="3"/>
        <v>0.1073670208677221</v>
      </c>
      <c r="L40">
        <f t="shared" si="4"/>
        <v>0.04027848960952816</v>
      </c>
      <c r="M40">
        <f t="shared" si="5"/>
        <v>0.11631854822669746</v>
      </c>
    </row>
    <row r="41" spans="1:13" ht="12.75">
      <c r="A41" s="1">
        <v>35674</v>
      </c>
      <c r="B41">
        <v>0.02326948251449334</v>
      </c>
      <c r="C41">
        <v>-0.07591678253345789</v>
      </c>
      <c r="D41">
        <v>-0.07075309328461238</v>
      </c>
      <c r="E41">
        <v>-0.034477662359597976</v>
      </c>
      <c r="F41">
        <v>0.004308333333333333</v>
      </c>
      <c r="G41">
        <f t="shared" si="0"/>
        <v>-0.04113346443452564</v>
      </c>
      <c r="I41">
        <f t="shared" si="1"/>
        <v>0.018961149181160007</v>
      </c>
      <c r="J41">
        <f t="shared" si="2"/>
        <v>-0.08022511586679122</v>
      </c>
      <c r="K41">
        <f t="shared" si="3"/>
        <v>-0.07506142661794571</v>
      </c>
      <c r="L41">
        <f t="shared" si="4"/>
        <v>-0.038785995692931306</v>
      </c>
      <c r="M41">
        <f t="shared" si="5"/>
        <v>-0.04544179776785898</v>
      </c>
    </row>
    <row r="42" spans="1:13" ht="12.75">
      <c r="A42" s="1">
        <v>35643</v>
      </c>
      <c r="B42">
        <v>0.04963405400858069</v>
      </c>
      <c r="C42">
        <v>0.0428765106214871</v>
      </c>
      <c r="D42">
        <v>0.04562183456374576</v>
      </c>
      <c r="E42">
        <v>0.053153523741758975</v>
      </c>
      <c r="F42">
        <v>0.004358333333333333</v>
      </c>
      <c r="G42">
        <f t="shared" si="0"/>
        <v>0.04604413306460451</v>
      </c>
      <c r="I42">
        <f t="shared" si="1"/>
        <v>0.045275720675247356</v>
      </c>
      <c r="J42">
        <f t="shared" si="2"/>
        <v>0.038518177288153765</v>
      </c>
      <c r="K42">
        <f t="shared" si="3"/>
        <v>0.041263501230412426</v>
      </c>
      <c r="L42">
        <f t="shared" si="4"/>
        <v>0.04879519040842564</v>
      </c>
      <c r="M42">
        <f t="shared" si="5"/>
        <v>0.04168579973127118</v>
      </c>
    </row>
    <row r="43" spans="1:13" ht="12.75">
      <c r="A43" s="1">
        <v>35612</v>
      </c>
      <c r="B43">
        <v>-0.04949986101962088</v>
      </c>
      <c r="C43">
        <v>0.035814260604313294</v>
      </c>
      <c r="D43">
        <v>-0.04137036735111733</v>
      </c>
      <c r="E43">
        <v>-0.057465603420272154</v>
      </c>
      <c r="F43">
        <v>0.004391666666666666</v>
      </c>
      <c r="G43">
        <f t="shared" si="0"/>
        <v>-0.01835198925547497</v>
      </c>
      <c r="I43">
        <f t="shared" si="1"/>
        <v>-0.05389152768628755</v>
      </c>
      <c r="J43">
        <f t="shared" si="2"/>
        <v>0.031422593937646626</v>
      </c>
      <c r="K43">
        <f t="shared" si="3"/>
        <v>-0.045762034017784</v>
      </c>
      <c r="L43">
        <f t="shared" si="4"/>
        <v>-0.06185727008693882</v>
      </c>
      <c r="M43">
        <f t="shared" si="5"/>
        <v>-0.022743655922141642</v>
      </c>
    </row>
    <row r="44" spans="1:13" ht="12.75">
      <c r="A44" s="1">
        <v>35582</v>
      </c>
      <c r="B44">
        <v>0.008714923297920577</v>
      </c>
      <c r="C44">
        <v>0.07862452226424191</v>
      </c>
      <c r="D44">
        <v>0.1717459153865805</v>
      </c>
      <c r="E44">
        <v>0.07814583003818601</v>
      </c>
      <c r="F44">
        <v>0.004366666666666667</v>
      </c>
      <c r="G44">
        <f t="shared" si="0"/>
        <v>0.08636178698291432</v>
      </c>
      <c r="I44">
        <f t="shared" si="1"/>
        <v>0.004348256631253909</v>
      </c>
      <c r="J44">
        <f t="shared" si="2"/>
        <v>0.07425785559757524</v>
      </c>
      <c r="K44">
        <f t="shared" si="3"/>
        <v>0.16737924871991383</v>
      </c>
      <c r="L44">
        <f t="shared" si="4"/>
        <v>0.07377916337151934</v>
      </c>
      <c r="M44">
        <f t="shared" si="5"/>
        <v>0.08199512031624766</v>
      </c>
    </row>
    <row r="45" spans="1:13" ht="12.75">
      <c r="A45" s="1">
        <v>35551</v>
      </c>
      <c r="B45">
        <v>-0.019847155818243443</v>
      </c>
      <c r="C45">
        <v>0.09459340755868847</v>
      </c>
      <c r="D45">
        <v>0.0433528021137533</v>
      </c>
      <c r="E45">
        <v>0.04345263356438914</v>
      </c>
      <c r="F45">
        <v>0.004483333333333333</v>
      </c>
      <c r="G45">
        <f t="shared" si="0"/>
        <v>0.03936635128473278</v>
      </c>
      <c r="I45">
        <f t="shared" si="1"/>
        <v>-0.024330489151576776</v>
      </c>
      <c r="J45">
        <f t="shared" si="2"/>
        <v>0.09011007422535514</v>
      </c>
      <c r="K45">
        <f t="shared" si="3"/>
        <v>0.03886946878041997</v>
      </c>
      <c r="L45">
        <f t="shared" si="4"/>
        <v>0.038969300231055805</v>
      </c>
      <c r="M45">
        <f t="shared" si="5"/>
        <v>0.03488301795139944</v>
      </c>
    </row>
    <row r="46" spans="1:13" ht="12.75">
      <c r="A46" s="1">
        <v>35521</v>
      </c>
      <c r="B46">
        <v>0.0015307815280667567</v>
      </c>
      <c r="C46">
        <v>0.0685924813441592</v>
      </c>
      <c r="D46">
        <v>0.07788200906853866</v>
      </c>
      <c r="E46">
        <v>0.05857688371976931</v>
      </c>
      <c r="F46">
        <v>0.0046166666666666665</v>
      </c>
      <c r="G46">
        <f t="shared" si="0"/>
        <v>0.04933509064692154</v>
      </c>
      <c r="I46">
        <f t="shared" si="1"/>
        <v>-0.0030858851385999098</v>
      </c>
      <c r="J46">
        <f t="shared" si="2"/>
        <v>0.06397581467749253</v>
      </c>
      <c r="K46">
        <f t="shared" si="3"/>
        <v>0.07326534240187199</v>
      </c>
      <c r="L46">
        <f t="shared" si="4"/>
        <v>0.053960217053102645</v>
      </c>
      <c r="M46">
        <f t="shared" si="5"/>
        <v>0.044718423980254864</v>
      </c>
    </row>
    <row r="47" spans="1:13" ht="12.75">
      <c r="A47" s="1">
        <v>35490</v>
      </c>
      <c r="B47">
        <v>0.12379241381648086</v>
      </c>
      <c r="C47">
        <v>0.1141643244656514</v>
      </c>
      <c r="D47">
        <v>0.16939818872334222</v>
      </c>
      <c r="E47">
        <v>0.058405536770921425</v>
      </c>
      <c r="F47">
        <v>0.0047</v>
      </c>
      <c r="G47">
        <f t="shared" si="0"/>
        <v>0.1357849756684915</v>
      </c>
      <c r="I47">
        <f t="shared" si="1"/>
        <v>0.11909241381648086</v>
      </c>
      <c r="J47">
        <f t="shared" si="2"/>
        <v>0.10946432446565141</v>
      </c>
      <c r="K47">
        <f t="shared" si="3"/>
        <v>0.16469818872334221</v>
      </c>
      <c r="L47">
        <f t="shared" si="4"/>
        <v>0.05370553677092142</v>
      </c>
      <c r="M47">
        <f t="shared" si="5"/>
        <v>0.1310849756684915</v>
      </c>
    </row>
    <row r="48" spans="1:13" ht="12.75">
      <c r="A48" s="1">
        <v>35462</v>
      </c>
      <c r="B48">
        <v>-0.018518595531084026</v>
      </c>
      <c r="C48">
        <v>-0.03860897105583972</v>
      </c>
      <c r="D48">
        <v>-0.045217580492648915</v>
      </c>
      <c r="E48">
        <v>-0.042613995599504365</v>
      </c>
      <c r="F48">
        <v>0.0045583333333333335</v>
      </c>
      <c r="G48">
        <f t="shared" si="0"/>
        <v>-0.03411504902652422</v>
      </c>
      <c r="I48">
        <f t="shared" si="1"/>
        <v>-0.02307692886441736</v>
      </c>
      <c r="J48">
        <f t="shared" si="2"/>
        <v>-0.04316730438917305</v>
      </c>
      <c r="K48">
        <f t="shared" si="3"/>
        <v>-0.049775913825982246</v>
      </c>
      <c r="L48">
        <f t="shared" si="4"/>
        <v>-0.047172328932837695</v>
      </c>
      <c r="M48">
        <f t="shared" si="5"/>
        <v>-0.03867338235985755</v>
      </c>
    </row>
    <row r="49" spans="1:13" ht="12.75">
      <c r="A49" s="1">
        <v>35431</v>
      </c>
      <c r="B49">
        <v>0.01886800447442458</v>
      </c>
      <c r="C49">
        <v>-0.05474309474309483</v>
      </c>
      <c r="D49">
        <v>-0.08366156071801913</v>
      </c>
      <c r="E49">
        <v>0.005927546555408673</v>
      </c>
      <c r="F49">
        <v>0.004358333333333333</v>
      </c>
      <c r="G49">
        <f t="shared" si="0"/>
        <v>-0.03984555032889646</v>
      </c>
      <c r="I49">
        <f t="shared" si="1"/>
        <v>0.014509671141091248</v>
      </c>
      <c r="J49">
        <f t="shared" si="2"/>
        <v>-0.05910142807642816</v>
      </c>
      <c r="K49">
        <f t="shared" si="3"/>
        <v>-0.08801989405135247</v>
      </c>
      <c r="L49">
        <f t="shared" si="4"/>
        <v>0.0015692132220753397</v>
      </c>
      <c r="M49">
        <f t="shared" si="5"/>
        <v>-0.04420388366222979</v>
      </c>
    </row>
    <row r="50" spans="1:13" ht="12.75">
      <c r="A50" s="1">
        <v>35400</v>
      </c>
      <c r="B50">
        <v>0.04647337125931698</v>
      </c>
      <c r="C50">
        <v>0.008736188672914296</v>
      </c>
      <c r="D50">
        <v>0.03547816789205953</v>
      </c>
      <c r="E50">
        <v>0.06131706131706126</v>
      </c>
      <c r="F50">
        <v>0.004416666666666667</v>
      </c>
      <c r="G50">
        <f t="shared" si="0"/>
        <v>0.030229242608096934</v>
      </c>
      <c r="I50">
        <f t="shared" si="1"/>
        <v>0.04205670459265031</v>
      </c>
      <c r="J50">
        <f t="shared" si="2"/>
        <v>0.004319522006247629</v>
      </c>
      <c r="K50">
        <f t="shared" si="3"/>
        <v>0.031061501225392862</v>
      </c>
      <c r="L50">
        <f t="shared" si="4"/>
        <v>0.05690039465039459</v>
      </c>
      <c r="M50">
        <f t="shared" si="5"/>
        <v>0.025812575941430268</v>
      </c>
    </row>
    <row r="51" spans="1:13" ht="12.75">
      <c r="A51" s="1">
        <v>35370</v>
      </c>
      <c r="B51">
        <v>-0.05583907227932096</v>
      </c>
      <c r="C51">
        <v>0.026415001506792924</v>
      </c>
      <c r="D51">
        <v>-0.04941153975817526</v>
      </c>
      <c r="E51">
        <v>-0.021505376344085985</v>
      </c>
      <c r="F51">
        <v>0.004316666666666667</v>
      </c>
      <c r="G51">
        <f t="shared" si="0"/>
        <v>-0.026278536843567766</v>
      </c>
      <c r="I51">
        <f t="shared" si="1"/>
        <v>-0.06015573894598762</v>
      </c>
      <c r="J51">
        <f t="shared" si="2"/>
        <v>0.022098334840126257</v>
      </c>
      <c r="K51">
        <f t="shared" si="3"/>
        <v>-0.053728206424841926</v>
      </c>
      <c r="L51">
        <f t="shared" si="4"/>
        <v>-0.02582204301075265</v>
      </c>
      <c r="M51">
        <f t="shared" si="5"/>
        <v>-0.03059520351023443</v>
      </c>
    </row>
    <row r="52" spans="1:13" ht="12.75">
      <c r="A52" s="1">
        <v>35339</v>
      </c>
      <c r="B52">
        <v>0.12144245485873108</v>
      </c>
      <c r="C52">
        <v>0.029127504034937725</v>
      </c>
      <c r="D52">
        <v>0.2354665348762755</v>
      </c>
      <c r="E52">
        <v>0.07337615381343315</v>
      </c>
      <c r="F52">
        <v>0.0042833333333333334</v>
      </c>
      <c r="G52">
        <f t="shared" si="0"/>
        <v>0.1286788312566481</v>
      </c>
      <c r="I52">
        <f t="shared" si="1"/>
        <v>0.11715912152539774</v>
      </c>
      <c r="J52">
        <f t="shared" si="2"/>
        <v>0.02484417070160439</v>
      </c>
      <c r="K52">
        <f t="shared" si="3"/>
        <v>0.23118320154294217</v>
      </c>
      <c r="L52">
        <f t="shared" si="4"/>
        <v>0.06909282048009982</v>
      </c>
      <c r="M52">
        <f t="shared" si="5"/>
        <v>0.12439549792331477</v>
      </c>
    </row>
    <row r="53" spans="1:13" ht="12.75">
      <c r="A53" s="1">
        <v>35309</v>
      </c>
      <c r="B53">
        <v>0.04330490749766112</v>
      </c>
      <c r="C53">
        <v>0.005415415160617053</v>
      </c>
      <c r="D53">
        <v>0.03614492753623186</v>
      </c>
      <c r="E53">
        <v>0.026100999519881193</v>
      </c>
      <c r="F53">
        <v>0.004375</v>
      </c>
      <c r="G53">
        <f t="shared" si="0"/>
        <v>0.02828841673150334</v>
      </c>
      <c r="I53">
        <f t="shared" si="1"/>
        <v>0.03892990749766112</v>
      </c>
      <c r="J53">
        <f t="shared" si="2"/>
        <v>0.001040415160617053</v>
      </c>
      <c r="K53">
        <f t="shared" si="3"/>
        <v>0.031769927536231854</v>
      </c>
      <c r="L53">
        <f t="shared" si="4"/>
        <v>0.021725999519881193</v>
      </c>
      <c r="M53">
        <f t="shared" si="5"/>
        <v>0.02391341673150334</v>
      </c>
    </row>
    <row r="54" spans="1:13" ht="12.75">
      <c r="A54" s="1">
        <v>35278</v>
      </c>
      <c r="B54">
        <v>0.10965143518694674</v>
      </c>
      <c r="C54">
        <v>0.23316932300617585</v>
      </c>
      <c r="D54">
        <v>0.08852647520753877</v>
      </c>
      <c r="E54">
        <v>0.05420328532646211</v>
      </c>
      <c r="F54">
        <v>0.004583333333333333</v>
      </c>
      <c r="G54">
        <f t="shared" si="0"/>
        <v>0.14378241113355378</v>
      </c>
      <c r="I54">
        <f t="shared" si="1"/>
        <v>0.10506810185361341</v>
      </c>
      <c r="J54">
        <f t="shared" si="2"/>
        <v>0.22858598967284252</v>
      </c>
      <c r="K54">
        <f t="shared" si="3"/>
        <v>0.08394314187420544</v>
      </c>
      <c r="L54">
        <f t="shared" si="4"/>
        <v>0.049619951993128776</v>
      </c>
      <c r="M54">
        <f t="shared" si="5"/>
        <v>0.13919907780022045</v>
      </c>
    </row>
    <row r="55" spans="1:13" ht="12.75">
      <c r="A55" s="1">
        <v>35247</v>
      </c>
      <c r="B55">
        <v>0.0247180372608538</v>
      </c>
      <c r="C55">
        <v>0.09762526163466756</v>
      </c>
      <c r="D55">
        <v>0.06395327151606482</v>
      </c>
      <c r="E55">
        <v>0.0188139698413938</v>
      </c>
      <c r="F55">
        <v>0.004458333333333333</v>
      </c>
      <c r="G55">
        <f t="shared" si="0"/>
        <v>0.06209885680386206</v>
      </c>
      <c r="I55">
        <f t="shared" si="1"/>
        <v>0.020259703927520467</v>
      </c>
      <c r="J55">
        <f t="shared" si="2"/>
        <v>0.09316692830133423</v>
      </c>
      <c r="K55">
        <f t="shared" si="3"/>
        <v>0.05949493818273149</v>
      </c>
      <c r="L55">
        <f t="shared" si="4"/>
        <v>0.014355636508060468</v>
      </c>
      <c r="M55">
        <f t="shared" si="5"/>
        <v>0.057640523470528726</v>
      </c>
    </row>
    <row r="56" spans="1:13" ht="12.75">
      <c r="A56" s="1">
        <v>35217</v>
      </c>
      <c r="B56">
        <v>-0.11361190375102445</v>
      </c>
      <c r="C56">
        <v>-0.15258282786257038</v>
      </c>
      <c r="D56">
        <v>0.0858596290851062</v>
      </c>
      <c r="E56">
        <v>-0.0457480279736963</v>
      </c>
      <c r="F56">
        <v>0.0046</v>
      </c>
      <c r="G56">
        <f t="shared" si="0"/>
        <v>-0.06011170084282955</v>
      </c>
      <c r="I56">
        <f t="shared" si="1"/>
        <v>-0.11821190375102444</v>
      </c>
      <c r="J56">
        <f t="shared" si="2"/>
        <v>-0.15718282786257037</v>
      </c>
      <c r="K56">
        <f t="shared" si="3"/>
        <v>0.0812596290851062</v>
      </c>
      <c r="L56">
        <f t="shared" si="4"/>
        <v>-0.0503480279736963</v>
      </c>
      <c r="M56">
        <f t="shared" si="5"/>
        <v>-0.06471170084282955</v>
      </c>
    </row>
    <row r="57" spans="1:13" ht="12.75">
      <c r="A57" s="1">
        <v>35186</v>
      </c>
      <c r="B57">
        <v>0.034979970568999326</v>
      </c>
      <c r="C57">
        <v>-0.004440019765718084</v>
      </c>
      <c r="D57">
        <v>-0.07259860797578044</v>
      </c>
      <c r="E57">
        <v>0.002256695361071244</v>
      </c>
      <c r="F57">
        <v>0.004566666666666667</v>
      </c>
      <c r="G57">
        <f t="shared" si="0"/>
        <v>-0.014019552390833065</v>
      </c>
      <c r="I57">
        <f t="shared" si="1"/>
        <v>0.03041330390233266</v>
      </c>
      <c r="J57">
        <f t="shared" si="2"/>
        <v>-0.009006686432384751</v>
      </c>
      <c r="K57">
        <f t="shared" si="3"/>
        <v>-0.0771652746424471</v>
      </c>
      <c r="L57">
        <f t="shared" si="4"/>
        <v>-0.0023099713055954227</v>
      </c>
      <c r="M57">
        <f t="shared" si="5"/>
        <v>-0.01858621905749973</v>
      </c>
    </row>
    <row r="58" spans="1:13" ht="12.75">
      <c r="A58" s="1">
        <v>35156</v>
      </c>
      <c r="B58">
        <v>-0.020161310510215802</v>
      </c>
      <c r="C58">
        <v>0.05882262420460578</v>
      </c>
      <c r="D58">
        <v>-0.00927717658266467</v>
      </c>
      <c r="E58">
        <v>0.022853386734335183</v>
      </c>
      <c r="F58">
        <v>0.004441666666666667</v>
      </c>
      <c r="G58">
        <f t="shared" si="0"/>
        <v>0.009794712370575102</v>
      </c>
      <c r="I58">
        <f t="shared" si="1"/>
        <v>-0.02460297717688247</v>
      </c>
      <c r="J58">
        <f t="shared" si="2"/>
        <v>0.05438095753793912</v>
      </c>
      <c r="K58">
        <f t="shared" si="3"/>
        <v>-0.013718843249331336</v>
      </c>
      <c r="L58">
        <f t="shared" si="4"/>
        <v>0.018411720067668516</v>
      </c>
      <c r="M58">
        <f t="shared" si="5"/>
        <v>0.005353045703908437</v>
      </c>
    </row>
    <row r="59" spans="1:13" ht="12.75">
      <c r="A59" s="1">
        <v>35125</v>
      </c>
      <c r="B59">
        <v>-0.027674468416543356</v>
      </c>
      <c r="C59">
        <v>-0.10803113075465998</v>
      </c>
      <c r="D59">
        <v>-0.03146118441682019</v>
      </c>
      <c r="E59">
        <v>0.013431448489542927</v>
      </c>
      <c r="F59">
        <v>0.004358333333333333</v>
      </c>
      <c r="G59">
        <f t="shared" si="0"/>
        <v>-0.055722261196007844</v>
      </c>
      <c r="I59">
        <f t="shared" si="1"/>
        <v>-0.03203280174987669</v>
      </c>
      <c r="J59">
        <f t="shared" si="2"/>
        <v>-0.11238946408799332</v>
      </c>
      <c r="K59">
        <f t="shared" si="3"/>
        <v>-0.035819517750153525</v>
      </c>
      <c r="L59">
        <f t="shared" si="4"/>
        <v>0.009073115156209594</v>
      </c>
      <c r="M59">
        <f t="shared" si="5"/>
        <v>-0.06008059452934117</v>
      </c>
    </row>
    <row r="60" spans="1:13" ht="12.75">
      <c r="A60" s="1">
        <v>35096</v>
      </c>
      <c r="B60">
        <v>-0.024808924756705462</v>
      </c>
      <c r="C60">
        <v>0.039220021539273585</v>
      </c>
      <c r="D60">
        <v>-0.09276311056758506</v>
      </c>
      <c r="E60">
        <v>0.00791655606389465</v>
      </c>
      <c r="F60">
        <v>0.004216666666666666</v>
      </c>
      <c r="G60">
        <f t="shared" si="0"/>
        <v>-0.02611733792833898</v>
      </c>
      <c r="I60">
        <f t="shared" si="1"/>
        <v>-0.02902559142337213</v>
      </c>
      <c r="J60">
        <f t="shared" si="2"/>
        <v>0.03500335487260692</v>
      </c>
      <c r="K60">
        <f t="shared" si="3"/>
        <v>-0.09697977723425172</v>
      </c>
      <c r="L60">
        <f t="shared" si="4"/>
        <v>0.0036998893972279836</v>
      </c>
      <c r="M60">
        <f t="shared" si="5"/>
        <v>-0.030334004595005643</v>
      </c>
    </row>
    <row r="61" spans="1:13" ht="12.75">
      <c r="A61" s="1">
        <v>35065</v>
      </c>
      <c r="B61">
        <v>0.019455064608236993</v>
      </c>
      <c r="C61">
        <v>0.004376853536583598</v>
      </c>
      <c r="D61">
        <v>0.13018766121939143</v>
      </c>
      <c r="E61">
        <v>0.006933744221879765</v>
      </c>
      <c r="F61">
        <v>0.003908333333333333</v>
      </c>
      <c r="G61">
        <f t="shared" si="0"/>
        <v>0.05133985978807067</v>
      </c>
      <c r="I61">
        <f t="shared" si="1"/>
        <v>0.01554673127490366</v>
      </c>
      <c r="J61">
        <f t="shared" si="2"/>
        <v>0.00046852020325026476</v>
      </c>
      <c r="K61">
        <f t="shared" si="3"/>
        <v>0.1262793278860581</v>
      </c>
      <c r="L61">
        <f t="shared" si="4"/>
        <v>0.003025410888546432</v>
      </c>
      <c r="M61">
        <f t="shared" si="5"/>
        <v>0.04743152645473734</v>
      </c>
    </row>
    <row r="62" spans="1:13" ht="12.75">
      <c r="A62" s="1">
        <v>35034</v>
      </c>
      <c r="B62">
        <v>0.09129415244211594</v>
      </c>
      <c r="C62">
        <v>0.02364837614483804</v>
      </c>
      <c r="D62">
        <v>0.18741470478530844</v>
      </c>
      <c r="E62">
        <v>0.032617342879872765</v>
      </c>
      <c r="F62">
        <v>0.004016666666666667</v>
      </c>
      <c r="G62">
        <f t="shared" si="0"/>
        <v>0.10078574445742082</v>
      </c>
      <c r="I62">
        <f t="shared" si="1"/>
        <v>0.08727748577544928</v>
      </c>
      <c r="J62">
        <f t="shared" si="2"/>
        <v>0.019631709478171375</v>
      </c>
      <c r="K62">
        <f t="shared" si="3"/>
        <v>0.18339803811864178</v>
      </c>
      <c r="L62">
        <f t="shared" si="4"/>
        <v>0.028600676213206097</v>
      </c>
      <c r="M62">
        <f t="shared" si="5"/>
        <v>0.09676907779075415</v>
      </c>
    </row>
    <row r="64" spans="1:13" ht="12.75">
      <c r="A64" t="s">
        <v>10</v>
      </c>
      <c r="B64">
        <f>AVERAGE(B3:B62)</f>
        <v>0.010925198488181386</v>
      </c>
      <c r="C64">
        <f aca="true" t="shared" si="6" ref="C64:M64">AVERAGE(C3:C62)</f>
        <v>0.028265310393148498</v>
      </c>
      <c r="D64">
        <f t="shared" si="6"/>
        <v>0.026775259210587106</v>
      </c>
      <c r="E64">
        <f t="shared" si="6"/>
        <v>0.013856172186002621</v>
      </c>
      <c r="F64">
        <f t="shared" si="6"/>
        <v>0.004320416666666666</v>
      </c>
      <c r="G64">
        <f t="shared" si="6"/>
        <v>0.021988589363972338</v>
      </c>
      <c r="I64">
        <f t="shared" si="6"/>
        <v>0.006604781821514716</v>
      </c>
      <c r="J64">
        <f t="shared" si="6"/>
        <v>0.02394489372648185</v>
      </c>
      <c r="K64">
        <f t="shared" si="6"/>
        <v>0.022454842543920436</v>
      </c>
      <c r="L64">
        <f t="shared" si="6"/>
        <v>0.009535755519335954</v>
      </c>
      <c r="M64">
        <f t="shared" si="6"/>
        <v>0.01766817269730566</v>
      </c>
    </row>
    <row r="65" spans="1:13" ht="12.75">
      <c r="A65" t="s">
        <v>11</v>
      </c>
      <c r="B65">
        <f>STDEV(B3:B62)</f>
        <v>0.0888627783182265</v>
      </c>
      <c r="C65">
        <f aca="true" t="shared" si="7" ref="C65:M65">STDEV(C3:C62)</f>
        <v>0.08131449392081323</v>
      </c>
      <c r="D65">
        <f t="shared" si="7"/>
        <v>0.09767379608479398</v>
      </c>
      <c r="E65">
        <f t="shared" si="7"/>
        <v>0.04632370321105421</v>
      </c>
      <c r="F65">
        <f t="shared" si="7"/>
        <v>0.00038282152334766884</v>
      </c>
      <c r="G65">
        <f t="shared" si="7"/>
        <v>0.06834124197516564</v>
      </c>
      <c r="I65">
        <f t="shared" si="7"/>
        <v>0.08886895072723373</v>
      </c>
      <c r="J65">
        <f t="shared" si="7"/>
        <v>0.08130634261474516</v>
      </c>
      <c r="K65">
        <f t="shared" si="7"/>
        <v>0.09776925518466845</v>
      </c>
      <c r="L65">
        <f t="shared" si="7"/>
        <v>0.04640517758715199</v>
      </c>
      <c r="M65">
        <f t="shared" si="7"/>
        <v>0.06838616902705036</v>
      </c>
    </row>
    <row r="66" spans="1:13" ht="12.75">
      <c r="A66" t="s">
        <v>47</v>
      </c>
      <c r="B66">
        <f>VAR(B3:B62)</f>
        <v>0.007896593370434267</v>
      </c>
      <c r="C66">
        <f aca="true" t="shared" si="8" ref="C66:M66">VAR(C3:C62)</f>
        <v>0.0066120469215979714</v>
      </c>
      <c r="D66">
        <f t="shared" si="8"/>
        <v>0.009540170441613918</v>
      </c>
      <c r="E66">
        <f t="shared" si="8"/>
        <v>0.0021458854791858344</v>
      </c>
      <c r="F66">
        <f t="shared" si="8"/>
        <v>1.4655231873822976E-07</v>
      </c>
      <c r="G66">
        <f t="shared" si="8"/>
        <v>0.004670525354708141</v>
      </c>
      <c r="I66">
        <f t="shared" si="8"/>
        <v>0.007897690403359497</v>
      </c>
      <c r="J66">
        <f t="shared" si="8"/>
        <v>0.006610721349386325</v>
      </c>
      <c r="K66">
        <f t="shared" si="8"/>
        <v>0.009558827259364818</v>
      </c>
      <c r="L66">
        <f t="shared" si="8"/>
        <v>0.002153440506895114</v>
      </c>
      <c r="M66">
        <f t="shared" si="8"/>
        <v>0.004676668114196303</v>
      </c>
    </row>
    <row r="67" spans="2:5" ht="12.75">
      <c r="B67" t="s">
        <v>5</v>
      </c>
      <c r="C67" t="s">
        <v>4</v>
      </c>
      <c r="D67" t="s">
        <v>1</v>
      </c>
      <c r="E67" t="s">
        <v>37</v>
      </c>
    </row>
    <row r="68" spans="1:5" ht="13.5" thickBot="1">
      <c r="A68" t="s">
        <v>43</v>
      </c>
      <c r="B68" s="5">
        <v>0.92397233563567</v>
      </c>
      <c r="C68" s="5">
        <v>0.7577067606786502</v>
      </c>
      <c r="D68" s="5">
        <v>1.2247857506555462</v>
      </c>
      <c r="E68" s="5">
        <v>0.9688216156566222</v>
      </c>
    </row>
    <row r="69" spans="1:5" ht="12.75">
      <c r="A69" t="s">
        <v>38</v>
      </c>
      <c r="B69" s="4">
        <v>0.23278270456600314</v>
      </c>
      <c r="C69" s="4">
        <v>0.18701926726455592</v>
      </c>
      <c r="D69" s="4">
        <v>0.3379469371582289</v>
      </c>
      <c r="E69" s="4">
        <v>0.43219920839078285</v>
      </c>
    </row>
    <row r="70" spans="1:5" ht="12.75">
      <c r="A70" t="s">
        <v>41</v>
      </c>
      <c r="B70" s="4">
        <v>0.07850932688002742</v>
      </c>
      <c r="C70" s="4">
        <v>0.0739395088388897</v>
      </c>
      <c r="D70" s="4">
        <v>0.08023441958433485</v>
      </c>
      <c r="E70" s="4">
        <v>0.05197305926494274</v>
      </c>
    </row>
    <row r="71" spans="1:5" ht="12.75">
      <c r="A71" t="s">
        <v>39</v>
      </c>
      <c r="B71" s="8">
        <f>B69</f>
        <v>0.23278270456600314</v>
      </c>
      <c r="C71" s="8">
        <f>C69</f>
        <v>0.18701926726455592</v>
      </c>
      <c r="D71" s="8">
        <f>D69</f>
        <v>0.3379469371582289</v>
      </c>
      <c r="E71" s="8">
        <f>E69</f>
        <v>0.43219920839078285</v>
      </c>
    </row>
    <row r="72" spans="1:5" ht="12.75">
      <c r="A72" t="s">
        <v>40</v>
      </c>
      <c r="B72" s="8">
        <f>1-B69</f>
        <v>0.7672172954339969</v>
      </c>
      <c r="C72" s="8">
        <f>1-C69</f>
        <v>0.8129807327354441</v>
      </c>
      <c r="D72" s="8">
        <f>1-D69</f>
        <v>0.6620530628417711</v>
      </c>
      <c r="E72" s="8">
        <f>1-E69</f>
        <v>0.5678007916092171</v>
      </c>
    </row>
    <row r="73" spans="1:5" ht="12.75">
      <c r="A73" t="s">
        <v>42</v>
      </c>
      <c r="B73">
        <f>B70^2*58/59</f>
        <v>0.006059244671440504</v>
      </c>
      <c r="C73">
        <f>C70^2*58/59</f>
        <v>0.005374389086533937</v>
      </c>
      <c r="D73">
        <f>D70^2*58/59</f>
        <v>0.00632845086423789</v>
      </c>
      <c r="E73">
        <f>E70^2*58/59</f>
        <v>0.0026554158573342465</v>
      </c>
    </row>
    <row r="74" spans="1:5" ht="12.75">
      <c r="A74" t="s">
        <v>44</v>
      </c>
      <c r="B74">
        <f>B71/B72*B73</f>
        <v>0.0018384457319189917</v>
      </c>
      <c r="C74">
        <f>C71/C72*C73</f>
        <v>0.0012363322628523867</v>
      </c>
      <c r="D74">
        <f>D71/D72*D73</f>
        <v>0.003230376395126927</v>
      </c>
      <c r="E74">
        <f>E71/E72*E73</f>
        <v>0.0020212522568620584</v>
      </c>
    </row>
    <row r="75" spans="1:5" ht="12.75">
      <c r="A75" t="s">
        <v>45</v>
      </c>
      <c r="B75">
        <f>(B73+B74)</f>
        <v>0.007897690403359496</v>
      </c>
      <c r="C75">
        <f>(C73+C74)</f>
        <v>0.006610721349386324</v>
      </c>
      <c r="D75">
        <f>(D73+D74)</f>
        <v>0.009558827259364817</v>
      </c>
      <c r="E75">
        <f>(E73+E74)</f>
        <v>0.004676668114196305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 </cp:lastModifiedBy>
  <cp:lastPrinted>2001-01-24T16:34:41Z</cp:lastPrinted>
  <dcterms:created xsi:type="dcterms:W3CDTF">2001-01-17T21:43:51Z</dcterms:created>
  <dcterms:modified xsi:type="dcterms:W3CDTF">2004-11-14T00:04:02Z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219262970</vt:i4>
  </property>
  <property fmtid="{D5CDD505-2E9C-101B-9397-08002B2CF9AE}" pid="3" name="_EmailSubject">
    <vt:lpwstr>Excel Apps</vt:lpwstr>
  </property>
  <property fmtid="{D5CDD505-2E9C-101B-9397-08002B2CF9AE}" pid="4" name="_AuthorEmail">
    <vt:lpwstr>Rick.Johnson@mail.biz.colostate.edu</vt:lpwstr>
  </property>
  <property fmtid="{D5CDD505-2E9C-101B-9397-08002B2CF9AE}" pid="5" name="_AuthorEmailDisplayName">
    <vt:lpwstr>Johnson,Rick</vt:lpwstr>
  </property>
  <property fmtid="{D5CDD505-2E9C-101B-9397-08002B2CF9AE}" pid="6" name="_ReviewingToolsShownOnce">
    <vt:lpwstr/>
  </property>
</Properties>
</file>