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" yWindow="360" windowWidth="8712" windowHeight="7968" activeTab="0"/>
  </bookViews>
  <sheets>
    <sheet name="Efficient Frontiers" sheetId="1" r:id="rId1"/>
    <sheet name="Tables" sheetId="2" r:id="rId2"/>
  </sheets>
  <definedNames>
    <definedName name="_xlnm.Print_Area" localSheetId="0">'Efficient Frontiers'!$D$2:$N$33</definedName>
    <definedName name="_xlnm.Print_Area" localSheetId="1">'Tables'!$A$80:$I$95</definedName>
    <definedName name="solver_adj" localSheetId="1" hidden="1">'Tables'!$A$85:$A$91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'Tables'!$A$92</definedName>
    <definedName name="solver_lhs2" localSheetId="1" hidden="1">'Tables'!$A$91</definedName>
    <definedName name="solver_lhs3" localSheetId="1" hidden="1">'Tables'!$A$85</definedName>
    <definedName name="solver_lhs4" localSheetId="1" hidden="1">'Tables'!$A$86</definedName>
    <definedName name="solver_lhs5" localSheetId="1" hidden="1">'Tables'!$A$87</definedName>
    <definedName name="solver_lhs6" localSheetId="1" hidden="1">'Tables'!$A$88</definedName>
    <definedName name="solver_lhs7" localSheetId="1" hidden="1">'Tables'!$A$89</definedName>
    <definedName name="solver_lhs8" localSheetId="1" hidden="1">'Tables'!$A$90</definedName>
    <definedName name="solver_lhs9" localSheetId="1" hidden="1">'Tables'!$B$95</definedName>
    <definedName name="solver_lin" localSheetId="1" hidden="1">2</definedName>
    <definedName name="solver_neg" localSheetId="1" hidden="1">2</definedName>
    <definedName name="solver_num" localSheetId="1" hidden="1">9</definedName>
    <definedName name="solver_nwt" localSheetId="1" hidden="1">1</definedName>
    <definedName name="solver_opt" localSheetId="1" hidden="1">'Tables'!$B$93</definedName>
    <definedName name="solver_pre" localSheetId="1" hidden="1">0.000001</definedName>
    <definedName name="solver_rel1" localSheetId="1" hidden="1">2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2</definedName>
    <definedName name="solver_rhs1" localSheetId="1" hidden="1">1</definedName>
    <definedName name="solver_rhs2" localSheetId="1" hidden="1">0</definedName>
    <definedName name="solver_rhs3" localSheetId="1" hidden="1">0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rhs8" localSheetId="1" hidden="1">0</definedName>
    <definedName name="solver_rhs9" localSheetId="1" hidden="1">16.5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16.5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<sst xmlns="http://schemas.openxmlformats.org/spreadsheetml/2006/main" count="254" uniqueCount="163">
  <si>
    <t>Portfolio variance</t>
  </si>
  <si>
    <t>Portfolio SD</t>
  </si>
  <si>
    <t>Portfolio mean</t>
  </si>
  <si>
    <t>Portfolio Variance</t>
  </si>
  <si>
    <t>Country Weights in Efficient Portfolios</t>
  </si>
  <si>
    <t>Mean</t>
  </si>
  <si>
    <t>Country</t>
  </si>
  <si>
    <t>Average</t>
  </si>
  <si>
    <t>US</t>
  </si>
  <si>
    <t>Germany</t>
  </si>
  <si>
    <t>UK</t>
  </si>
  <si>
    <t>Japan</t>
  </si>
  <si>
    <t>Australia</t>
  </si>
  <si>
    <t>Canada</t>
  </si>
  <si>
    <t>France</t>
  </si>
  <si>
    <t>Correlation matrix</t>
  </si>
  <si>
    <t>Variance</t>
  </si>
  <si>
    <t>Weights</t>
  </si>
  <si>
    <t>Frontier</t>
  </si>
  <si>
    <t>Equally Wtd</t>
  </si>
  <si>
    <t>Unrestricted</t>
  </si>
  <si>
    <t>Restricted</t>
  </si>
  <si>
    <t>Portfolio</t>
  </si>
  <si>
    <t>Annualized Standard Deviation, Average Return</t>
  </si>
  <si>
    <t>Covariance Matrix: Cell Formulas</t>
  </si>
  <si>
    <t>b6*b6*b16</t>
  </si>
  <si>
    <t>b6*b7*b17</t>
  </si>
  <si>
    <t>b6*b8*b18</t>
  </si>
  <si>
    <t>b6*b9*b19</t>
  </si>
  <si>
    <t>b6*b10*b20</t>
  </si>
  <si>
    <t>b6*b11*b21</t>
  </si>
  <si>
    <t>b6*b12*b22</t>
  </si>
  <si>
    <t>Covariance Matrix: Results</t>
  </si>
  <si>
    <t>weights</t>
  </si>
  <si>
    <t>and Correlation Coefficients of International Stocks, 1980-1993</t>
  </si>
  <si>
    <t>Standard</t>
  </si>
  <si>
    <t>Deviation (%)</t>
  </si>
  <si>
    <t>Table 8.4 (A)</t>
  </si>
  <si>
    <t>Return (%)</t>
  </si>
  <si>
    <t xml:space="preserve">Charlottesville, VA, Research Foundation of the Institute of Chartered Financial Analysts, 1996 </t>
  </si>
  <si>
    <r>
      <t xml:space="preserve">Source: Roger G. Clarke and Mark P. Kritzman, </t>
    </r>
    <r>
      <rPr>
        <i/>
        <sz val="10"/>
        <rFont val="Geneva"/>
        <family val="0"/>
      </rPr>
      <t>Currency Management: Concepts and Practice</t>
    </r>
    <r>
      <rPr>
        <sz val="10"/>
        <rFont val="Geneva"/>
        <family val="0"/>
      </rPr>
      <t xml:space="preserve">, </t>
    </r>
  </si>
  <si>
    <t>Table 8.4 (B)</t>
  </si>
  <si>
    <t xml:space="preserve">Border-Multiplied Covariance Matrix for the Equally Weighted Portfolio and Portfolio Variance: </t>
  </si>
  <si>
    <t>Cell Formulas</t>
  </si>
  <si>
    <t>Table 8.4 (C)</t>
  </si>
  <si>
    <t>(after change of weights by solver)</t>
  </si>
  <si>
    <t xml:space="preserve">Border-Multiplied Covariance Matrix for the Efficient Frontier Portfolio with Mean of 16.5% </t>
  </si>
  <si>
    <t>Table 8.4(D)</t>
  </si>
  <si>
    <t>Table 8.4(E)</t>
  </si>
  <si>
    <t>The Unrestricted Efficient Frontier and the Restricted Frontier ( with no short sales)</t>
  </si>
  <si>
    <t>b7*b6*c16</t>
  </si>
  <si>
    <t>b8*b6*d16</t>
  </si>
  <si>
    <t>b9*b6*e16</t>
  </si>
  <si>
    <t>b10*b6*f16</t>
  </si>
  <si>
    <t>b11*b6*g16</t>
  </si>
  <si>
    <t>b12*b6*h16</t>
  </si>
  <si>
    <t>b7*b7*c17</t>
  </si>
  <si>
    <t>b8*b7*d17</t>
  </si>
  <si>
    <t>b9*b7*e17</t>
  </si>
  <si>
    <t>b10*b7*f17</t>
  </si>
  <si>
    <t>b11*b7*g17</t>
  </si>
  <si>
    <t>b12*b7*h17</t>
  </si>
  <si>
    <t>b7*b8*c18</t>
  </si>
  <si>
    <t>b8*b8*d18</t>
  </si>
  <si>
    <t>b9*b8*e18</t>
  </si>
  <si>
    <t>b10*b8*f18</t>
  </si>
  <si>
    <t>b11*b8*g18</t>
  </si>
  <si>
    <t>b12*b8*h18</t>
  </si>
  <si>
    <t>b7*b9*c19</t>
  </si>
  <si>
    <t>b8*b9*d19</t>
  </si>
  <si>
    <t>b9*b9*e19</t>
  </si>
  <si>
    <t>b10*b9*f19</t>
  </si>
  <si>
    <t>b11*b9*g19</t>
  </si>
  <si>
    <t>b12*b9*h19</t>
  </si>
  <si>
    <t>b7*b10*c20</t>
  </si>
  <si>
    <t>b8*b10*d20</t>
  </si>
  <si>
    <t>b9*b10*e20</t>
  </si>
  <si>
    <t>b10*b10*f20</t>
  </si>
  <si>
    <t>b11*b10*g20</t>
  </si>
  <si>
    <t>b12*b10*h20</t>
  </si>
  <si>
    <t>b7*b11*c21</t>
  </si>
  <si>
    <t>b8*b11*d21</t>
  </si>
  <si>
    <t>b9*b11*e21</t>
  </si>
  <si>
    <t>b10*b11*f21</t>
  </si>
  <si>
    <t>b11*b11*g21</t>
  </si>
  <si>
    <t>b12*b11*h21</t>
  </si>
  <si>
    <t>b7*b12*c22</t>
  </si>
  <si>
    <t>b8*b12*d22</t>
  </si>
  <si>
    <t>b9*b12*e22</t>
  </si>
  <si>
    <t>b10*b12*f22</t>
  </si>
  <si>
    <t>b11*b12*g22</t>
  </si>
  <si>
    <t>b12*b12*h22</t>
  </si>
  <si>
    <t>Results</t>
  </si>
  <si>
    <t>Sum(a53:a59)</t>
  </si>
  <si>
    <t>a69*c6+a70*c7+a71*c8+a72*c9+a73*c10+a74*c11+a75*c12</t>
  </si>
  <si>
    <t>sum(b69:b75)</t>
  </si>
  <si>
    <t>sum(c69:c75)</t>
  </si>
  <si>
    <t>sum(d69:d75)</t>
  </si>
  <si>
    <t>sum(e69:e75)</t>
  </si>
  <si>
    <t>sum(f69:f75)</t>
  </si>
  <si>
    <t>sum(g69:g75)</t>
  </si>
  <si>
    <t>sum(h69:h75)</t>
  </si>
  <si>
    <t>sum(b76:h76)</t>
  </si>
  <si>
    <t>b77^.5</t>
  </si>
  <si>
    <t>a69*b68*b41</t>
  </si>
  <si>
    <t>a70*b68*b42</t>
  </si>
  <si>
    <t>a71*b68*b43</t>
  </si>
  <si>
    <t>a72*b68*b44</t>
  </si>
  <si>
    <t>a73*b68*b45</t>
  </si>
  <si>
    <t>a74*b68*b46</t>
  </si>
  <si>
    <t>a75*b68*b47</t>
  </si>
  <si>
    <t>a69</t>
  </si>
  <si>
    <t>a70</t>
  </si>
  <si>
    <t>a71</t>
  </si>
  <si>
    <t>a72</t>
  </si>
  <si>
    <t>a73</t>
  </si>
  <si>
    <t>a74</t>
  </si>
  <si>
    <t>a75</t>
  </si>
  <si>
    <t>a69*c68*c41</t>
  </si>
  <si>
    <t>a70*c68*c42</t>
  </si>
  <si>
    <t>a71*c68*c43</t>
  </si>
  <si>
    <t>a72*c68*c44</t>
  </si>
  <si>
    <t>a73*c68*c45</t>
  </si>
  <si>
    <t>a74*c68*c46</t>
  </si>
  <si>
    <t>a75*c68*c47</t>
  </si>
  <si>
    <t>a69*d68*d41</t>
  </si>
  <si>
    <t>a70*d68*d42</t>
  </si>
  <si>
    <t>a71*d68*d43</t>
  </si>
  <si>
    <t>a72*d68*d44</t>
  </si>
  <si>
    <t>a73*d68*d45</t>
  </si>
  <si>
    <t>a74*d68*d46</t>
  </si>
  <si>
    <t>a75*d68*d47</t>
  </si>
  <si>
    <t>a69*e68*e41</t>
  </si>
  <si>
    <t>a70*e68*e42</t>
  </si>
  <si>
    <t>a71*e68*e43</t>
  </si>
  <si>
    <t>a72*e68*e44</t>
  </si>
  <si>
    <t>a73*e68*e45</t>
  </si>
  <si>
    <t>a74*e68*e46</t>
  </si>
  <si>
    <t>a75*e68*e47</t>
  </si>
  <si>
    <t>a69*f68*f41</t>
  </si>
  <si>
    <t>a70*f68*f42</t>
  </si>
  <si>
    <t>a71*f68*f43</t>
  </si>
  <si>
    <t>a72*f68*f44</t>
  </si>
  <si>
    <t>a73*f68*f45</t>
  </si>
  <si>
    <t>a74*f68*f46</t>
  </si>
  <si>
    <t>a75*f68*f47</t>
  </si>
  <si>
    <t>a69*g68*g41</t>
  </si>
  <si>
    <t>a70*g68*g42</t>
  </si>
  <si>
    <t>a71*g68*g43</t>
  </si>
  <si>
    <t>a72*g68*g44</t>
  </si>
  <si>
    <t>a73*g68*g45</t>
  </si>
  <si>
    <t>a74*g68*g46</t>
  </si>
  <si>
    <t>a75*g68*g47</t>
  </si>
  <si>
    <t>a69*h68*h41</t>
  </si>
  <si>
    <t>a70*h68*h42</t>
  </si>
  <si>
    <t>a71*h68*h43</t>
  </si>
  <si>
    <t>a72*h68*h44</t>
  </si>
  <si>
    <t>a73*h68*h45</t>
  </si>
  <si>
    <t>a74*h68*h46</t>
  </si>
  <si>
    <t>a75*h68*h47</t>
  </si>
  <si>
    <t>Standard Deviation</t>
  </si>
  <si>
    <t>Efficient porfolios</t>
  </si>
  <si>
    <t>Std. dev.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</si>
</sst>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0.00000"/>
    <numFmt numFmtId="170" formatCode="0.0000000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indent="2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2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
Efficient frontier with seven countries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6625"/>
          <c:w val="0.75975"/>
          <c:h val="0.76725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'Efficient Frontiers'!$D$4:$D$33</c:f>
              <c:numCache/>
            </c:numRef>
          </c:xVal>
          <c:yVal>
            <c:numRef>
              <c:f>'Efficient Frontiers'!$F$4:$F$33</c:f>
              <c:numCache/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marker>
              <c:symbol val="triang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'Efficient Frontiers'!$D$4:$D$33</c:f>
              <c:numCache/>
            </c:numRef>
          </c:xVal>
          <c:yVal>
            <c:numRef>
              <c:f>'Efficient Frontiers'!$G$4:$G$33</c:f>
              <c:numCache/>
            </c:numRef>
          </c:yVal>
          <c:smooth val="1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7"/>
            <c:marker>
              <c:symbol val="triang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'Efficient Frontiers'!$D$4:$D$33</c:f>
              <c:numCache/>
            </c:numRef>
          </c:xVal>
          <c:yVal>
            <c:numRef>
              <c:f>'Efficient Frontiers'!$H$4:$H$33</c:f>
              <c:numCache/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'Efficient Frontiers'!$D$4:$D$33</c:f>
              <c:numCache/>
            </c:numRef>
          </c:xVal>
          <c:yVal>
            <c:numRef>
              <c:f>'Efficient Frontiers'!$I$4:$I$33</c:f>
              <c:numCache/>
            </c:numRef>
          </c:yVal>
          <c:smooth val="1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'Efficient Frontiers'!$D$4:$D$33</c:f>
              <c:numCache/>
            </c:numRef>
          </c:xVal>
          <c:yVal>
            <c:numRef>
              <c:f>'Efficient Frontiers'!$J$4:$J$33</c:f>
              <c:numCache/>
            </c:numRef>
          </c:yVal>
          <c:smooth val="1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'Efficient Frontiers'!$D$4:$D$33</c:f>
              <c:numCache/>
            </c:numRef>
          </c:xVal>
          <c:yVal>
            <c:numRef>
              <c:f>'Efficient Frontiers'!$K$4:$K$33</c:f>
              <c:numCache/>
            </c:numRef>
          </c:yVal>
          <c:smooth val="1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FF"/>
                </a:solidFill>
              </a:ln>
            </c:spPr>
          </c:marker>
          <c:dPt>
            <c:idx val="25"/>
            <c:marker>
              <c:symbol val="triang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'Efficient Frontiers'!$D$4:$D$33</c:f>
              <c:numCache/>
            </c:numRef>
          </c:xVal>
          <c:yVal>
            <c:numRef>
              <c:f>'Efficient Frontiers'!$L$4:$L$33</c:f>
              <c:numCache/>
            </c:numRef>
          </c:yVal>
          <c:smooth val="1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'Efficient Frontiers'!$D$4:$D$33</c:f>
              <c:numCache/>
            </c:numRef>
          </c:xVal>
          <c:yVal>
            <c:numRef>
              <c:f>'Efficient Frontiers'!$M$4:$M$33</c:f>
              <c:numCache/>
            </c:numRef>
          </c:yVal>
          <c:smooth val="1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marker>
              <c:symbol val="triang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'Efficient Frontiers'!$D$4:$D$33</c:f>
              <c:numCache/>
            </c:numRef>
          </c:xVal>
          <c:yVal>
            <c:numRef>
              <c:f>'Efficient Frontiers'!$N$4:$N$33</c:f>
              <c:numCache/>
            </c:numRef>
          </c:yVal>
          <c:smooth val="1"/>
        </c:ser>
        <c:axId val="9820507"/>
        <c:axId val="21275700"/>
      </c:scatterChart>
      <c:valAx>
        <c:axId val="9820507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Standard deviation 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275700"/>
        <c:crosses val="autoZero"/>
        <c:crossBetween val="midCat"/>
        <c:dispUnits/>
      </c:valAx>
      <c:valAx>
        <c:axId val="21275700"/>
        <c:scaling>
          <c:orientation val="minMax"/>
          <c:max val="2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Expected Return 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8205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0.166</cdr:y>
    </cdr:from>
    <cdr:to>
      <cdr:x>0.09125</cdr:x>
      <cdr:y>0.23325</cdr:y>
    </cdr:to>
    <cdr:sp>
      <cdr:nvSpPr>
        <cdr:cNvPr id="1" name="Line 1"/>
        <cdr:cNvSpPr>
          <a:spLocks/>
        </cdr:cNvSpPr>
      </cdr:nvSpPr>
      <cdr:spPr>
        <a:xfrm flipV="1">
          <a:off x="561975" y="77152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0.876</cdr:y>
    </cdr:from>
    <cdr:to>
      <cdr:x>0.856</cdr:x>
      <cdr:y>0.876</cdr:y>
    </cdr:to>
    <cdr:sp>
      <cdr:nvSpPr>
        <cdr:cNvPr id="2" name="Line 2"/>
        <cdr:cNvSpPr>
          <a:spLocks/>
        </cdr:cNvSpPr>
      </cdr:nvSpPr>
      <cdr:spPr>
        <a:xfrm>
          <a:off x="4772025" y="41052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0.352</cdr:y>
    </cdr:from>
    <cdr:to>
      <cdr:x>0.58925</cdr:x>
      <cdr:y>0.36225</cdr:y>
    </cdr:to>
    <cdr:sp>
      <cdr:nvSpPr>
        <cdr:cNvPr id="3" name="Text 3"/>
        <cdr:cNvSpPr txBox="1">
          <a:spLocks noChangeArrowheads="1"/>
        </cdr:cNvSpPr>
      </cdr:nvSpPr>
      <cdr:spPr>
        <a:xfrm>
          <a:off x="3648075" y="1647825"/>
          <a:ext cx="95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0.55325</cdr:x>
      <cdr:y>0.35275</cdr:y>
    </cdr:from>
    <cdr:to>
      <cdr:x>0.6835</cdr:x>
      <cdr:y>0.4015</cdr:y>
    </cdr:to>
    <cdr:sp>
      <cdr:nvSpPr>
        <cdr:cNvPr id="4" name="Text 4"/>
        <cdr:cNvSpPr txBox="1">
          <a:spLocks noChangeArrowheads="1"/>
        </cdr:cNvSpPr>
      </cdr:nvSpPr>
      <cdr:spPr>
        <a:xfrm>
          <a:off x="3429000" y="1647825"/>
          <a:ext cx="809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Germany</a:t>
          </a:r>
        </a:p>
      </cdr:txBody>
    </cdr:sp>
  </cdr:relSizeAnchor>
  <cdr:relSizeAnchor xmlns:cdr="http://schemas.openxmlformats.org/drawingml/2006/chartDrawing">
    <cdr:from>
      <cdr:x>0.702</cdr:x>
      <cdr:y>0.507</cdr:y>
    </cdr:from>
    <cdr:to>
      <cdr:x>0.843</cdr:x>
      <cdr:y>0.578</cdr:y>
    </cdr:to>
    <cdr:sp>
      <cdr:nvSpPr>
        <cdr:cNvPr id="5" name="Text 5"/>
        <cdr:cNvSpPr txBox="1">
          <a:spLocks noChangeArrowheads="1"/>
        </cdr:cNvSpPr>
      </cdr:nvSpPr>
      <cdr:spPr>
        <a:xfrm>
          <a:off x="4352925" y="2371725"/>
          <a:ext cx="876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Japan
France</a:t>
          </a:r>
        </a:p>
      </cdr:txBody>
    </cdr:sp>
  </cdr:relSizeAnchor>
  <cdr:relSizeAnchor xmlns:cdr="http://schemas.openxmlformats.org/drawingml/2006/chartDrawing">
    <cdr:from>
      <cdr:x>0.39225</cdr:x>
      <cdr:y>0.62175</cdr:y>
    </cdr:from>
    <cdr:to>
      <cdr:x>0.45525</cdr:x>
      <cdr:y>0.66225</cdr:y>
    </cdr:to>
    <cdr:sp>
      <cdr:nvSpPr>
        <cdr:cNvPr id="6" name="Text 7"/>
        <cdr:cNvSpPr txBox="1">
          <a:spLocks noChangeArrowheads="1"/>
        </cdr:cNvSpPr>
      </cdr:nvSpPr>
      <cdr:spPr>
        <a:xfrm>
          <a:off x="2428875" y="2914650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U.S</a:t>
          </a:r>
        </a:p>
      </cdr:txBody>
    </cdr:sp>
  </cdr:relSizeAnchor>
  <cdr:relSizeAnchor xmlns:cdr="http://schemas.openxmlformats.org/drawingml/2006/chartDrawing">
    <cdr:from>
      <cdr:x>0.50875</cdr:x>
      <cdr:y>0.53175</cdr:y>
    </cdr:from>
    <cdr:to>
      <cdr:x>0.57775</cdr:x>
      <cdr:y>0.5805</cdr:y>
    </cdr:to>
    <cdr:sp>
      <cdr:nvSpPr>
        <cdr:cNvPr id="7" name="Text 8"/>
        <cdr:cNvSpPr txBox="1">
          <a:spLocks noChangeArrowheads="1"/>
        </cdr:cNvSpPr>
      </cdr:nvSpPr>
      <cdr:spPr>
        <a:xfrm>
          <a:off x="3152775" y="2495550"/>
          <a:ext cx="428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U.K</a:t>
          </a:r>
        </a:p>
      </cdr:txBody>
    </cdr:sp>
  </cdr:relSizeAnchor>
  <cdr:relSizeAnchor xmlns:cdr="http://schemas.openxmlformats.org/drawingml/2006/chartDrawing">
    <cdr:from>
      <cdr:x>0.659</cdr:x>
      <cdr:y>0.65</cdr:y>
    </cdr:from>
    <cdr:to>
      <cdr:x>0.81225</cdr:x>
      <cdr:y>0.6905</cdr:y>
    </cdr:to>
    <cdr:sp>
      <cdr:nvSpPr>
        <cdr:cNvPr id="8" name="Text 9"/>
        <cdr:cNvSpPr txBox="1">
          <a:spLocks noChangeArrowheads="1"/>
        </cdr:cNvSpPr>
      </cdr:nvSpPr>
      <cdr:spPr>
        <a:xfrm>
          <a:off x="4086225" y="3048000"/>
          <a:ext cx="952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Australia</a:t>
          </a:r>
        </a:p>
      </cdr:txBody>
    </cdr:sp>
  </cdr:relSizeAnchor>
  <cdr:relSizeAnchor xmlns:cdr="http://schemas.openxmlformats.org/drawingml/2006/chartDrawing">
    <cdr:from>
      <cdr:x>0.51</cdr:x>
      <cdr:y>0.7405</cdr:y>
    </cdr:from>
    <cdr:to>
      <cdr:x>0.6265</cdr:x>
      <cdr:y>0.781</cdr:y>
    </cdr:to>
    <cdr:sp>
      <cdr:nvSpPr>
        <cdr:cNvPr id="9" name="Text 10"/>
        <cdr:cNvSpPr txBox="1">
          <a:spLocks noChangeArrowheads="1"/>
        </cdr:cNvSpPr>
      </cdr:nvSpPr>
      <cdr:spPr>
        <a:xfrm>
          <a:off x="3162300" y="3476625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Canada</a:t>
          </a:r>
        </a:p>
      </cdr:txBody>
    </cdr:sp>
  </cdr:relSizeAnchor>
  <cdr:relSizeAnchor xmlns:cdr="http://schemas.openxmlformats.org/drawingml/2006/chartDrawing">
    <cdr:from>
      <cdr:x>0.7315</cdr:x>
      <cdr:y>0.14625</cdr:y>
    </cdr:from>
    <cdr:to>
      <cdr:x>1</cdr:x>
      <cdr:y>0.2355</cdr:y>
    </cdr:to>
    <cdr:sp>
      <cdr:nvSpPr>
        <cdr:cNvPr id="10" name="Text 11"/>
        <cdr:cNvSpPr txBox="1">
          <a:spLocks noChangeArrowheads="1"/>
        </cdr:cNvSpPr>
      </cdr:nvSpPr>
      <cdr:spPr>
        <a:xfrm>
          <a:off x="4533900" y="685800"/>
          <a:ext cx="17716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Unrestricted
efficient frontier</a:t>
          </a:r>
        </a:p>
      </cdr:txBody>
    </cdr:sp>
  </cdr:relSizeAnchor>
  <cdr:relSizeAnchor xmlns:cdr="http://schemas.openxmlformats.org/drawingml/2006/chartDrawing">
    <cdr:from>
      <cdr:x>0.24225</cdr:x>
      <cdr:y>0.51925</cdr:y>
    </cdr:from>
    <cdr:to>
      <cdr:x>0.38325</cdr:x>
      <cdr:y>0.62875</cdr:y>
    </cdr:to>
    <cdr:sp>
      <cdr:nvSpPr>
        <cdr:cNvPr id="11" name="Text 14"/>
        <cdr:cNvSpPr txBox="1">
          <a:spLocks noChangeArrowheads="1"/>
        </cdr:cNvSpPr>
      </cdr:nvSpPr>
      <cdr:spPr>
        <a:xfrm>
          <a:off x="1495425" y="2428875"/>
          <a:ext cx="8763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Equally
weighted
portfolio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34</xdr:row>
      <xdr:rowOff>57150</xdr:rowOff>
    </xdr:from>
    <xdr:to>
      <xdr:col>10</xdr:col>
      <xdr:colOff>276225</xdr:colOff>
      <xdr:row>63</xdr:row>
      <xdr:rowOff>57150</xdr:rowOff>
    </xdr:to>
    <xdr:graphicFrame>
      <xdr:nvGraphicFramePr>
        <xdr:cNvPr id="1" name="Chart 3"/>
        <xdr:cNvGraphicFramePr/>
      </xdr:nvGraphicFramePr>
      <xdr:xfrm>
        <a:off x="1257300" y="5562600"/>
        <a:ext cx="6210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1">
      <selection activeCell="N55" sqref="N55"/>
    </sheetView>
  </sheetViews>
  <sheetFormatPr defaultColWidth="9.00390625" defaultRowHeight="12.75"/>
  <cols>
    <col min="1" max="6" width="11.50390625" style="0" customWidth="1"/>
    <col min="7" max="7" width="6.00390625" style="0" customWidth="1"/>
    <col min="8" max="8" width="9.375" style="0" customWidth="1"/>
    <col min="9" max="9" width="3.50390625" style="0" customWidth="1"/>
    <col min="10" max="10" width="6.50390625" style="0" customWidth="1"/>
    <col min="11" max="11" width="9.00390625" style="0" customWidth="1"/>
    <col min="12" max="12" width="8.00390625" style="0" customWidth="1"/>
    <col min="13" max="13" width="7.375" style="0" customWidth="1"/>
    <col min="14" max="15" width="11.875" style="0" customWidth="1"/>
    <col min="16" max="16384" width="11.50390625" style="0" customWidth="1"/>
  </cols>
  <sheetData>
    <row r="2" spans="2:14" ht="12.75">
      <c r="B2" s="61" t="s">
        <v>16</v>
      </c>
      <c r="C2" s="61"/>
      <c r="D2" s="61" t="s">
        <v>160</v>
      </c>
      <c r="E2" s="61"/>
      <c r="F2" s="2" t="s">
        <v>18</v>
      </c>
      <c r="G2" s="1" t="s">
        <v>5</v>
      </c>
      <c r="H2" s="1"/>
      <c r="I2" s="1"/>
      <c r="J2" s="1"/>
      <c r="K2" s="1"/>
      <c r="L2" s="1"/>
      <c r="M2" s="1"/>
      <c r="N2" s="2" t="s">
        <v>19</v>
      </c>
    </row>
    <row r="3" spans="2:14" ht="12.75">
      <c r="B3" s="2" t="s">
        <v>20</v>
      </c>
      <c r="C3" s="2" t="s">
        <v>21</v>
      </c>
      <c r="D3" s="2" t="s">
        <v>20</v>
      </c>
      <c r="E3" s="2" t="s">
        <v>21</v>
      </c>
      <c r="F3" s="2" t="s">
        <v>5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22</v>
      </c>
    </row>
    <row r="4" spans="1:6" ht="12.75">
      <c r="A4">
        <v>2.62</v>
      </c>
      <c r="B4" s="55">
        <v>489.3990980181352</v>
      </c>
      <c r="C4" s="55">
        <v>547.0207004632541</v>
      </c>
      <c r="D4" s="55">
        <f>B4^0.5</f>
        <v>22.122366465144164</v>
      </c>
      <c r="E4" s="55">
        <f>C4^0.5</f>
        <v>23.388473666814047</v>
      </c>
      <c r="F4" s="3">
        <f aca="true" t="shared" si="0" ref="F4:F26">A4+7.89</f>
        <v>10.51</v>
      </c>
    </row>
    <row r="5" spans="1:6" ht="12.75">
      <c r="A5">
        <v>3</v>
      </c>
      <c r="B5" s="55">
        <v>467.79210910507635</v>
      </c>
      <c r="C5" s="55">
        <v>508.86281789845214</v>
      </c>
      <c r="D5" s="55">
        <f aca="true" t="shared" si="1" ref="D5:D24">B5^0.5</f>
        <v>21.628502239061223</v>
      </c>
      <c r="E5" s="55">
        <f aca="true" t="shared" si="2" ref="E5:E24">C5^0.5</f>
        <v>22.55798789560922</v>
      </c>
      <c r="F5" s="3">
        <f t="shared" si="0"/>
        <v>10.89</v>
      </c>
    </row>
    <row r="6" spans="1:6" ht="12.75">
      <c r="A6">
        <v>4</v>
      </c>
      <c r="B6" s="55">
        <v>417.03815530884833</v>
      </c>
      <c r="C6" s="55">
        <v>433.0382737019214</v>
      </c>
      <c r="D6" s="55">
        <f t="shared" si="1"/>
        <v>20.42151207204913</v>
      </c>
      <c r="E6" s="55">
        <f t="shared" si="2"/>
        <v>20.809571684730116</v>
      </c>
      <c r="F6" s="3">
        <f t="shared" si="0"/>
        <v>11.89</v>
      </c>
    </row>
    <row r="7" spans="1:6" ht="12.75">
      <c r="A7">
        <v>5</v>
      </c>
      <c r="B7" s="55">
        <v>375.1333137017305</v>
      </c>
      <c r="C7" s="55">
        <v>379.958731564555</v>
      </c>
      <c r="D7" s="55">
        <f t="shared" si="1"/>
        <v>19.36835857014555</v>
      </c>
      <c r="E7" s="55">
        <f t="shared" si="2"/>
        <v>19.49253014784266</v>
      </c>
      <c r="F7" s="3">
        <f t="shared" si="0"/>
        <v>12.89</v>
      </c>
    </row>
    <row r="8" spans="1:6" ht="12.75">
      <c r="A8">
        <v>6</v>
      </c>
      <c r="B8" s="55">
        <v>342.077759555072</v>
      </c>
      <c r="C8" s="55">
        <v>342.4586925040232</v>
      </c>
      <c r="D8" s="55">
        <f t="shared" si="1"/>
        <v>18.495344267006008</v>
      </c>
      <c r="E8" s="55">
        <f t="shared" si="2"/>
        <v>18.50563947838667</v>
      </c>
      <c r="F8" s="3">
        <f t="shared" si="0"/>
        <v>13.89</v>
      </c>
    </row>
    <row r="9" spans="1:6" ht="12.75">
      <c r="A9">
        <v>7</v>
      </c>
      <c r="B9" s="55">
        <v>317.87149463854007</v>
      </c>
      <c r="C9" s="55">
        <v>317.87214572155074</v>
      </c>
      <c r="D9" s="55">
        <f t="shared" si="1"/>
        <v>17.82895102462677</v>
      </c>
      <c r="E9" s="55">
        <f t="shared" si="2"/>
        <v>17.82896928376822</v>
      </c>
      <c r="F9" s="3">
        <f t="shared" si="0"/>
        <v>14.89</v>
      </c>
    </row>
    <row r="10" spans="1:6" ht="12.75">
      <c r="A10">
        <v>8</v>
      </c>
      <c r="B10" s="55">
        <v>302.51451501788466</v>
      </c>
      <c r="C10" s="55">
        <v>302.51450948497666</v>
      </c>
      <c r="D10" s="55">
        <f t="shared" si="1"/>
        <v>17.392944403345993</v>
      </c>
      <c r="E10" s="55">
        <f t="shared" si="2"/>
        <v>17.392944244289886</v>
      </c>
      <c r="F10" s="3">
        <f t="shared" si="0"/>
        <v>15.89</v>
      </c>
    </row>
    <row r="11" spans="1:6" ht="12.75">
      <c r="A11">
        <v>8.5</v>
      </c>
      <c r="B11" s="55">
        <v>298.1544979738889</v>
      </c>
      <c r="C11" s="55">
        <v>298.1544979738889</v>
      </c>
      <c r="D11" s="55">
        <f t="shared" si="1"/>
        <v>17.267150835441523</v>
      </c>
      <c r="E11" s="55">
        <f t="shared" si="2"/>
        <v>17.267150835441523</v>
      </c>
      <c r="F11" s="3">
        <f t="shared" si="0"/>
        <v>16.39</v>
      </c>
    </row>
    <row r="12" spans="1:6" ht="12.75">
      <c r="A12">
        <v>9</v>
      </c>
      <c r="B12" s="55">
        <v>296.0068132079269</v>
      </c>
      <c r="C12" s="55">
        <v>296.006809610134</v>
      </c>
      <c r="D12" s="55">
        <f t="shared" si="1"/>
        <v>17.20484853777931</v>
      </c>
      <c r="E12" s="55">
        <f t="shared" si="2"/>
        <v>17.20484843322178</v>
      </c>
      <c r="F12" s="3">
        <f t="shared" si="0"/>
        <v>16.89</v>
      </c>
    </row>
    <row r="13" spans="1:6" ht="12.75">
      <c r="A13">
        <v>9.125</v>
      </c>
      <c r="B13" s="55">
        <v>295.81556688983994</v>
      </c>
      <c r="C13" s="55">
        <v>295.8155671520218</v>
      </c>
      <c r="D13" s="55">
        <f t="shared" si="1"/>
        <v>17.199289720504158</v>
      </c>
      <c r="E13" s="55">
        <f t="shared" si="2"/>
        <v>17.199289728126036</v>
      </c>
      <c r="F13" s="3">
        <f t="shared" si="0"/>
        <v>17.015</v>
      </c>
    </row>
    <row r="14" spans="1:6" ht="12.75">
      <c r="A14">
        <f>($A13+$A17)/2</f>
        <v>9.1875</v>
      </c>
      <c r="B14" s="55">
        <v>295.77292696984773</v>
      </c>
      <c r="C14" s="55">
        <v>295.7729264351823</v>
      </c>
      <c r="D14" s="55">
        <f t="shared" si="1"/>
        <v>17.1980500920845</v>
      </c>
      <c r="E14" s="55">
        <f t="shared" si="2"/>
        <v>17.198050076540138</v>
      </c>
      <c r="F14" s="3">
        <f t="shared" si="0"/>
        <v>17.0775</v>
      </c>
    </row>
    <row r="15" spans="1:6" ht="12.75">
      <c r="A15">
        <f>($A14+$A17)/2</f>
        <v>9.21875</v>
      </c>
      <c r="B15" s="55">
        <v>295.76314830135794</v>
      </c>
      <c r="C15" s="55">
        <v>295.76541380172296</v>
      </c>
      <c r="D15" s="55">
        <f t="shared" si="1"/>
        <v>17.197765793886074</v>
      </c>
      <c r="E15" s="55">
        <f t="shared" si="2"/>
        <v>17.19783165988442</v>
      </c>
      <c r="F15" s="3">
        <f t="shared" si="0"/>
        <v>17.10875</v>
      </c>
    </row>
    <row r="16" spans="1:6" ht="12.75">
      <c r="A16">
        <f>($A15+$A17)/2</f>
        <v>9.234375</v>
      </c>
      <c r="B16" s="55">
        <v>295.76172035131344</v>
      </c>
      <c r="C16" s="55">
        <v>295.7651008763205</v>
      </c>
      <c r="D16" s="55">
        <f t="shared" si="1"/>
        <v>17.19772427826756</v>
      </c>
      <c r="E16" s="55">
        <f t="shared" si="2"/>
        <v>17.19782256206641</v>
      </c>
      <c r="F16" s="3">
        <f t="shared" si="0"/>
        <v>17.124375</v>
      </c>
    </row>
    <row r="17" spans="1:6" ht="12.75">
      <c r="A17">
        <v>9.25</v>
      </c>
      <c r="B17" s="55">
        <v>295.7625904566533</v>
      </c>
      <c r="C17" s="55">
        <v>295.7649286496049</v>
      </c>
      <c r="D17" s="55">
        <f t="shared" si="1"/>
        <v>17.19774957535588</v>
      </c>
      <c r="E17" s="55">
        <f t="shared" si="2"/>
        <v>17.197817554841222</v>
      </c>
      <c r="F17" s="3">
        <f t="shared" si="0"/>
        <v>17.14</v>
      </c>
    </row>
    <row r="18" spans="1:6" ht="12.75">
      <c r="A18">
        <v>9.375</v>
      </c>
      <c r="B18" s="55">
        <v>295.8478844654205</v>
      </c>
      <c r="C18" s="55">
        <v>295.7695957056398</v>
      </c>
      <c r="D18" s="55">
        <f t="shared" si="1"/>
        <v>17.200229198049094</v>
      </c>
      <c r="E18" s="55">
        <f t="shared" si="2"/>
        <v>17.19795324175641</v>
      </c>
      <c r="F18" s="3">
        <f t="shared" si="0"/>
        <v>17.265</v>
      </c>
    </row>
    <row r="19" spans="1:6" ht="12.75">
      <c r="A19">
        <v>9.5</v>
      </c>
      <c r="B19" s="55">
        <v>296.07144711308655</v>
      </c>
      <c r="C19" s="55">
        <v>296.1049457744425</v>
      </c>
      <c r="D19" s="55">
        <f t="shared" si="1"/>
        <v>17.206726798350886</v>
      </c>
      <c r="E19" s="55">
        <f t="shared" si="2"/>
        <v>17.207700188416887</v>
      </c>
      <c r="F19" s="3">
        <f t="shared" si="0"/>
        <v>17.39</v>
      </c>
    </row>
    <row r="20" spans="1:6" ht="12.75">
      <c r="A20">
        <v>10</v>
      </c>
      <c r="B20" s="55">
        <v>298.3484054028081</v>
      </c>
      <c r="C20" s="55">
        <v>300.8340009100927</v>
      </c>
      <c r="D20" s="55">
        <f t="shared" si="1"/>
        <v>17.27276484535143</v>
      </c>
      <c r="E20" s="55">
        <f t="shared" si="2"/>
        <v>17.344566898890633</v>
      </c>
      <c r="F20" s="3">
        <f t="shared" si="0"/>
        <v>17.89</v>
      </c>
    </row>
    <row r="21" spans="1:14" ht="12.75">
      <c r="A21">
        <v>11</v>
      </c>
      <c r="B21" s="55">
        <v>309.53943673222307</v>
      </c>
      <c r="C21" s="55">
        <v>331.7685739667188</v>
      </c>
      <c r="D21" s="55">
        <f t="shared" si="1"/>
        <v>17.59373288225734</v>
      </c>
      <c r="E21" s="55">
        <f t="shared" si="2"/>
        <v>18.21451547438797</v>
      </c>
      <c r="F21" s="3">
        <f t="shared" si="0"/>
        <v>18.89</v>
      </c>
      <c r="N21">
        <v>16.5</v>
      </c>
    </row>
    <row r="22" spans="1:6" ht="12.75">
      <c r="A22">
        <v>12</v>
      </c>
      <c r="B22" s="55">
        <v>329.57943699092124</v>
      </c>
      <c r="C22" s="55">
        <v>393.3561324050766</v>
      </c>
      <c r="D22" s="55">
        <f t="shared" si="1"/>
        <v>18.154322818296507</v>
      </c>
      <c r="E22" s="55">
        <f t="shared" si="2"/>
        <v>19.83320781933867</v>
      </c>
      <c r="F22" s="3">
        <f t="shared" si="0"/>
        <v>19.89</v>
      </c>
    </row>
    <row r="23" spans="1:6" ht="12.75">
      <c r="A23">
        <v>13</v>
      </c>
      <c r="B23" s="55">
        <v>358.4688833294523</v>
      </c>
      <c r="C23" s="55">
        <v>492.14537502119134</v>
      </c>
      <c r="D23" s="55">
        <f t="shared" si="1"/>
        <v>18.93327450097981</v>
      </c>
      <c r="E23" s="55">
        <f t="shared" si="2"/>
        <v>22.184349776840236</v>
      </c>
      <c r="F23" s="3">
        <f t="shared" si="0"/>
        <v>20.89</v>
      </c>
    </row>
    <row r="24" spans="1:6" ht="12.75">
      <c r="A24">
        <v>13.815</v>
      </c>
      <c r="B24" s="55">
        <v>388.55882779396666</v>
      </c>
      <c r="C24" s="55">
        <v>624.9988747448023</v>
      </c>
      <c r="D24" s="55">
        <f t="shared" si="1"/>
        <v>19.711895591088307</v>
      </c>
      <c r="E24" s="55">
        <f t="shared" si="2"/>
        <v>24.999977494885915</v>
      </c>
      <c r="F24" s="3">
        <f t="shared" si="0"/>
        <v>21.705</v>
      </c>
    </row>
    <row r="25" spans="1:6" ht="12.75">
      <c r="A25">
        <v>14</v>
      </c>
      <c r="B25" s="55">
        <v>396.20816474457547</v>
      </c>
      <c r="C25" s="55"/>
      <c r="D25" s="55">
        <f>B25^0.5</f>
        <v>19.904978390959773</v>
      </c>
      <c r="E25" s="55"/>
      <c r="F25" s="3">
        <f t="shared" si="0"/>
        <v>21.89</v>
      </c>
    </row>
    <row r="26" spans="1:6" ht="12.75">
      <c r="A26">
        <v>15</v>
      </c>
      <c r="B26" s="55">
        <v>442.7956360528184</v>
      </c>
      <c r="C26" s="55"/>
      <c r="D26" s="55">
        <f>B26^0.5</f>
        <v>21.042709807741453</v>
      </c>
      <c r="E26" s="55"/>
      <c r="F26" s="3">
        <f t="shared" si="0"/>
        <v>22.89</v>
      </c>
    </row>
    <row r="27" spans="1:7" ht="12.75">
      <c r="A27">
        <v>16</v>
      </c>
      <c r="B27" s="55">
        <v>498.2329398899516</v>
      </c>
      <c r="C27" s="55"/>
      <c r="D27" s="55">
        <v>21.1</v>
      </c>
      <c r="E27" s="55"/>
      <c r="F27">
        <v>22.93</v>
      </c>
      <c r="G27">
        <v>15.7</v>
      </c>
    </row>
    <row r="28" spans="2:6" ht="12.75">
      <c r="B28" s="55"/>
      <c r="C28" s="55"/>
      <c r="D28" s="55">
        <f>B27^0.5</f>
        <v>22.32113213728084</v>
      </c>
      <c r="E28" s="55"/>
      <c r="F28" s="3">
        <f>A27+7.89</f>
        <v>23.89</v>
      </c>
    </row>
    <row r="29" spans="2:12" ht="12.75">
      <c r="B29" s="55"/>
      <c r="C29" s="55"/>
      <c r="D29" s="55">
        <v>23.4</v>
      </c>
      <c r="E29" s="55"/>
      <c r="F29">
        <v>24.66</v>
      </c>
      <c r="L29">
        <v>10.5</v>
      </c>
    </row>
    <row r="30" spans="2:13" ht="12.75">
      <c r="B30" s="55"/>
      <c r="C30" s="55"/>
      <c r="D30" s="55">
        <v>23.5</v>
      </c>
      <c r="E30" s="55"/>
      <c r="F30">
        <v>24.73</v>
      </c>
      <c r="G30" s="3"/>
      <c r="H30" s="3"/>
      <c r="I30">
        <v>18.3</v>
      </c>
      <c r="J30" s="3"/>
      <c r="K30" s="3"/>
      <c r="L30" s="3"/>
      <c r="M30" s="3"/>
    </row>
    <row r="31" spans="2:8" ht="12.75">
      <c r="B31" s="55"/>
      <c r="C31" s="55"/>
      <c r="D31" s="55">
        <v>25.04</v>
      </c>
      <c r="E31" s="55"/>
      <c r="F31">
        <v>25.67</v>
      </c>
      <c r="H31">
        <v>21.7</v>
      </c>
    </row>
    <row r="32" spans="2:13" ht="12.75">
      <c r="B32" s="55"/>
      <c r="C32" s="55"/>
      <c r="D32" s="55">
        <v>26.6</v>
      </c>
      <c r="E32" s="55"/>
      <c r="F32" s="3">
        <v>26.76</v>
      </c>
      <c r="J32">
        <v>17.3</v>
      </c>
      <c r="M32">
        <v>17.2</v>
      </c>
    </row>
    <row r="33" spans="2:11" ht="12.75">
      <c r="B33" s="55"/>
      <c r="C33" s="55"/>
      <c r="D33" s="55">
        <v>27.6</v>
      </c>
      <c r="E33" s="55"/>
      <c r="F33" s="3">
        <v>27.38</v>
      </c>
      <c r="K33">
        <v>14.8</v>
      </c>
    </row>
  </sheetData>
  <mergeCells count="2">
    <mergeCell ref="D2:E2"/>
    <mergeCell ref="B2:C2"/>
  </mergeCells>
  <printOptions gridLines="1"/>
  <pageMargins left="0.87" right="0.6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10">
      <selection activeCell="A90" sqref="A90"/>
    </sheetView>
  </sheetViews>
  <sheetFormatPr defaultColWidth="9.00390625" defaultRowHeight="12.75"/>
  <cols>
    <col min="1" max="1" width="15.00390625" style="0" customWidth="1"/>
    <col min="2" max="10" width="11.625" style="0" customWidth="1"/>
    <col min="11" max="16384" width="11.50390625" style="0" customWidth="1"/>
  </cols>
  <sheetData>
    <row r="1" spans="1:2" ht="12.75">
      <c r="A1" s="1" t="s">
        <v>37</v>
      </c>
      <c r="B1" t="s">
        <v>23</v>
      </c>
    </row>
    <row r="2" spans="1:20" ht="13.5" thickBot="1">
      <c r="A2" s="17"/>
      <c r="B2" s="17" t="s">
        <v>34</v>
      </c>
      <c r="C2" s="17"/>
      <c r="D2" s="17"/>
      <c r="E2" s="17"/>
      <c r="F2" s="17"/>
      <c r="G2" s="17"/>
      <c r="H2" s="17"/>
      <c r="K2" s="11"/>
      <c r="L2" s="11"/>
      <c r="M2" s="11"/>
      <c r="N2" s="7"/>
      <c r="O2" s="7"/>
      <c r="P2" s="7"/>
      <c r="Q2" s="7"/>
      <c r="R2" s="7"/>
      <c r="S2" s="7"/>
      <c r="T2" s="7"/>
    </row>
    <row r="3" ht="12.75">
      <c r="M3" s="10"/>
    </row>
    <row r="4" spans="2:13" ht="12.75">
      <c r="B4" s="2" t="s">
        <v>35</v>
      </c>
      <c r="C4" s="2" t="s">
        <v>7</v>
      </c>
      <c r="K4" s="10"/>
      <c r="L4" s="10"/>
      <c r="M4" s="10"/>
    </row>
    <row r="5" spans="1:13" ht="12.75">
      <c r="A5" s="2" t="s">
        <v>6</v>
      </c>
      <c r="B5" s="2" t="s">
        <v>36</v>
      </c>
      <c r="C5" s="2" t="s">
        <v>38</v>
      </c>
      <c r="K5" s="10"/>
      <c r="L5" s="10"/>
      <c r="M5" s="10"/>
    </row>
    <row r="6" spans="1:13" ht="12.75">
      <c r="A6" s="22" t="s">
        <v>8</v>
      </c>
      <c r="B6" s="14">
        <v>21.1</v>
      </c>
      <c r="C6" s="7">
        <v>15.7</v>
      </c>
      <c r="J6" s="3"/>
      <c r="K6" s="10"/>
      <c r="L6" s="10"/>
      <c r="M6" s="10"/>
    </row>
    <row r="7" spans="1:13" ht="12.75">
      <c r="A7" s="22" t="s">
        <v>9</v>
      </c>
      <c r="B7" s="14">
        <v>25</v>
      </c>
      <c r="C7" s="7">
        <v>21.7</v>
      </c>
      <c r="J7" s="3"/>
      <c r="K7" s="10"/>
      <c r="M7" s="10"/>
    </row>
    <row r="8" spans="1:13" ht="12.75">
      <c r="A8" s="22" t="s">
        <v>10</v>
      </c>
      <c r="B8" s="14">
        <v>23.5</v>
      </c>
      <c r="C8" s="7">
        <v>18.3</v>
      </c>
      <c r="J8" s="3"/>
      <c r="K8" s="10"/>
      <c r="L8" s="10"/>
      <c r="M8" s="10"/>
    </row>
    <row r="9" spans="1:13" ht="12.75">
      <c r="A9" s="22" t="s">
        <v>11</v>
      </c>
      <c r="B9" s="14">
        <v>26.6</v>
      </c>
      <c r="C9" s="7">
        <v>17.3</v>
      </c>
      <c r="J9" s="3"/>
      <c r="K9" s="10"/>
      <c r="L9" s="10"/>
      <c r="M9" s="10"/>
    </row>
    <row r="10" spans="1:13" ht="12.75">
      <c r="A10" s="22" t="s">
        <v>12</v>
      </c>
      <c r="B10" s="14">
        <v>27.6</v>
      </c>
      <c r="C10" s="7">
        <v>14.8</v>
      </c>
      <c r="J10" s="3"/>
      <c r="K10" s="10"/>
      <c r="L10" s="10"/>
      <c r="M10" s="10"/>
    </row>
    <row r="11" spans="1:13" ht="12.75">
      <c r="A11" s="22" t="s">
        <v>13</v>
      </c>
      <c r="B11" s="14">
        <v>23.4</v>
      </c>
      <c r="C11" s="7">
        <v>10.5</v>
      </c>
      <c r="J11" s="3"/>
      <c r="K11" s="10"/>
      <c r="L11" s="10"/>
      <c r="M11" s="10"/>
    </row>
    <row r="12" spans="1:13" ht="12.75">
      <c r="A12" s="22" t="s">
        <v>14</v>
      </c>
      <c r="B12" s="14">
        <v>26.6</v>
      </c>
      <c r="C12" s="7">
        <v>17.2</v>
      </c>
      <c r="J12" s="3"/>
      <c r="M12" s="10"/>
    </row>
    <row r="13" spans="3:13" ht="12.75">
      <c r="C13" s="3"/>
      <c r="J13" s="3"/>
      <c r="K13" s="10"/>
      <c r="L13" s="10"/>
      <c r="M13" s="10"/>
    </row>
    <row r="14" spans="1:13" ht="13.5" thickBot="1">
      <c r="A14" s="17"/>
      <c r="B14" s="29" t="s">
        <v>15</v>
      </c>
      <c r="C14" s="17"/>
      <c r="D14" s="30"/>
      <c r="E14" s="17"/>
      <c r="F14" s="17"/>
      <c r="G14" s="17"/>
      <c r="H14" s="17"/>
      <c r="K14" s="10"/>
      <c r="L14" s="10"/>
      <c r="M14" s="10"/>
    </row>
    <row r="15" spans="2:13" ht="12.75">
      <c r="B15" s="2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" t="s">
        <v>14</v>
      </c>
      <c r="K15" s="10"/>
      <c r="L15" s="10"/>
      <c r="M15" s="10"/>
    </row>
    <row r="16" spans="1:13" ht="12.75">
      <c r="A16" s="25" t="s">
        <v>8</v>
      </c>
      <c r="B16" s="19">
        <v>1</v>
      </c>
      <c r="C16" s="19">
        <v>0.37</v>
      </c>
      <c r="D16" s="19">
        <v>0.53</v>
      </c>
      <c r="E16" s="19">
        <v>0.26</v>
      </c>
      <c r="F16" s="19">
        <v>0.43</v>
      </c>
      <c r="G16" s="19">
        <v>0.73</v>
      </c>
      <c r="H16" s="21">
        <v>0.44</v>
      </c>
      <c r="K16" s="10"/>
      <c r="L16" s="10"/>
      <c r="M16" s="10"/>
    </row>
    <row r="17" spans="1:12" ht="12.75">
      <c r="A17" s="25" t="s">
        <v>9</v>
      </c>
      <c r="B17" s="19">
        <v>0.37</v>
      </c>
      <c r="C17" s="19">
        <v>1</v>
      </c>
      <c r="D17" s="19">
        <v>0.47</v>
      </c>
      <c r="E17" s="19">
        <v>0.36</v>
      </c>
      <c r="F17" s="19">
        <v>0.29</v>
      </c>
      <c r="G17" s="19">
        <v>0.36</v>
      </c>
      <c r="H17" s="21">
        <v>0.63</v>
      </c>
      <c r="K17" s="10"/>
      <c r="L17" s="10"/>
    </row>
    <row r="18" spans="1:13" ht="12.75">
      <c r="A18" s="25" t="s">
        <v>10</v>
      </c>
      <c r="B18" s="19">
        <v>0.53</v>
      </c>
      <c r="C18" s="19">
        <v>0.47</v>
      </c>
      <c r="D18" s="19">
        <v>1</v>
      </c>
      <c r="E18" s="19">
        <v>0.43</v>
      </c>
      <c r="F18" s="19">
        <v>0.5</v>
      </c>
      <c r="G18" s="19">
        <v>0.54</v>
      </c>
      <c r="H18" s="21">
        <v>0.51</v>
      </c>
      <c r="M18" s="10"/>
    </row>
    <row r="19" spans="1:12" ht="12.75">
      <c r="A19" s="25" t="s">
        <v>11</v>
      </c>
      <c r="B19" s="19">
        <v>0.26</v>
      </c>
      <c r="C19" s="19">
        <v>0.36</v>
      </c>
      <c r="D19" s="19">
        <v>0.43</v>
      </c>
      <c r="E19" s="19">
        <v>1</v>
      </c>
      <c r="F19" s="19">
        <v>0.26</v>
      </c>
      <c r="G19" s="19">
        <v>0.29</v>
      </c>
      <c r="H19" s="21">
        <v>0.42</v>
      </c>
      <c r="L19" s="10"/>
    </row>
    <row r="20" spans="1:13" ht="12.75">
      <c r="A20" s="25" t="s">
        <v>12</v>
      </c>
      <c r="B20" s="19">
        <v>0.43</v>
      </c>
      <c r="C20" s="19">
        <v>0.29</v>
      </c>
      <c r="D20" s="19">
        <v>0.5</v>
      </c>
      <c r="E20" s="19">
        <v>0.26</v>
      </c>
      <c r="F20" s="19">
        <v>1</v>
      </c>
      <c r="G20" s="19">
        <v>0.56</v>
      </c>
      <c r="H20" s="21">
        <v>0.34</v>
      </c>
      <c r="K20" s="10"/>
      <c r="L20" s="10"/>
      <c r="M20" s="10"/>
    </row>
    <row r="21" spans="1:11" ht="12.75">
      <c r="A21" s="25" t="s">
        <v>13</v>
      </c>
      <c r="B21" s="19">
        <v>0.73</v>
      </c>
      <c r="C21" s="19">
        <v>0.36</v>
      </c>
      <c r="D21" s="19">
        <v>0.54</v>
      </c>
      <c r="E21" s="19">
        <v>0.29</v>
      </c>
      <c r="F21" s="19">
        <v>0.56</v>
      </c>
      <c r="G21" s="19">
        <v>1</v>
      </c>
      <c r="H21" s="21">
        <v>0.39</v>
      </c>
      <c r="K21" s="10"/>
    </row>
    <row r="22" spans="1:13" ht="12.75">
      <c r="A22" s="26" t="s">
        <v>14</v>
      </c>
      <c r="B22" s="20">
        <v>0.44</v>
      </c>
      <c r="C22" s="20">
        <v>0.63</v>
      </c>
      <c r="D22" s="20">
        <v>0.51</v>
      </c>
      <c r="E22" s="20">
        <v>0.42</v>
      </c>
      <c r="F22" s="20">
        <v>0.34</v>
      </c>
      <c r="G22" s="20">
        <v>0.39</v>
      </c>
      <c r="H22" s="20">
        <v>1</v>
      </c>
      <c r="M22" s="10"/>
    </row>
    <row r="23" spans="11:13" ht="12.75">
      <c r="K23" s="10"/>
      <c r="M23" s="10"/>
    </row>
    <row r="24" spans="1:13" ht="12.75">
      <c r="A24" t="s">
        <v>40</v>
      </c>
      <c r="K24" s="10"/>
      <c r="M24" s="10"/>
    </row>
    <row r="25" spans="1:13" ht="12.75">
      <c r="A25" t="s">
        <v>39</v>
      </c>
      <c r="K25" s="10"/>
      <c r="M25" s="10"/>
    </row>
    <row r="26" spans="11:13" ht="12.75">
      <c r="K26" s="10"/>
      <c r="M26" s="10"/>
    </row>
    <row r="27" spans="1:8" ht="13.5" thickBot="1">
      <c r="A27" s="29" t="s">
        <v>41</v>
      </c>
      <c r="B27" s="29" t="s">
        <v>24</v>
      </c>
      <c r="C27" s="29"/>
      <c r="D27" s="17"/>
      <c r="E27" s="17"/>
      <c r="F27" s="17"/>
      <c r="G27" s="17"/>
      <c r="H27" s="17"/>
    </row>
    <row r="29" spans="2:8" ht="12.75">
      <c r="B29" s="2" t="s">
        <v>8</v>
      </c>
      <c r="C29" s="2" t="s">
        <v>9</v>
      </c>
      <c r="D29" s="2" t="s">
        <v>10</v>
      </c>
      <c r="E29" s="2" t="s">
        <v>11</v>
      </c>
      <c r="F29" s="2" t="s">
        <v>12</v>
      </c>
      <c r="G29" s="2" t="s">
        <v>13</v>
      </c>
      <c r="H29" s="2" t="s">
        <v>14</v>
      </c>
    </row>
    <row r="30" spans="1:8" ht="12.75">
      <c r="A30" s="25" t="s">
        <v>8</v>
      </c>
      <c r="B30" s="3" t="s">
        <v>25</v>
      </c>
      <c r="C30" s="3" t="s">
        <v>50</v>
      </c>
      <c r="D30" s="3" t="s">
        <v>51</v>
      </c>
      <c r="E30" s="3" t="s">
        <v>52</v>
      </c>
      <c r="F30" s="3" t="s">
        <v>53</v>
      </c>
      <c r="G30" s="3" t="s">
        <v>54</v>
      </c>
      <c r="H30" s="3" t="s">
        <v>55</v>
      </c>
    </row>
    <row r="31" spans="1:8" ht="12.75">
      <c r="A31" s="25" t="s">
        <v>9</v>
      </c>
      <c r="B31" s="3" t="s">
        <v>26</v>
      </c>
      <c r="C31" s="3" t="s">
        <v>56</v>
      </c>
      <c r="D31" s="3" t="s">
        <v>57</v>
      </c>
      <c r="E31" s="3" t="s">
        <v>58</v>
      </c>
      <c r="F31" s="3" t="s">
        <v>59</v>
      </c>
      <c r="G31" s="3" t="s">
        <v>60</v>
      </c>
      <c r="H31" s="3" t="s">
        <v>61</v>
      </c>
    </row>
    <row r="32" spans="1:8" ht="12.75">
      <c r="A32" s="25" t="s">
        <v>10</v>
      </c>
      <c r="B32" s="3" t="s">
        <v>27</v>
      </c>
      <c r="C32" s="3" t="s">
        <v>62</v>
      </c>
      <c r="D32" s="3" t="s">
        <v>63</v>
      </c>
      <c r="E32" s="3" t="s">
        <v>64</v>
      </c>
      <c r="F32" s="3" t="s">
        <v>65</v>
      </c>
      <c r="G32" s="3" t="s">
        <v>66</v>
      </c>
      <c r="H32" s="3" t="s">
        <v>67</v>
      </c>
    </row>
    <row r="33" spans="1:8" ht="12.75">
      <c r="A33" s="25" t="s">
        <v>11</v>
      </c>
      <c r="B33" s="3" t="s">
        <v>28</v>
      </c>
      <c r="C33" s="3" t="s">
        <v>68</v>
      </c>
      <c r="D33" s="3" t="s">
        <v>69</v>
      </c>
      <c r="E33" s="3" t="s">
        <v>70</v>
      </c>
      <c r="F33" s="3" t="s">
        <v>71</v>
      </c>
      <c r="G33" s="3" t="s">
        <v>72</v>
      </c>
      <c r="H33" s="3" t="s">
        <v>73</v>
      </c>
    </row>
    <row r="34" spans="1:8" ht="12.75">
      <c r="A34" s="25" t="s">
        <v>12</v>
      </c>
      <c r="B34" s="3" t="s">
        <v>29</v>
      </c>
      <c r="C34" s="3" t="s">
        <v>74</v>
      </c>
      <c r="D34" s="3" t="s">
        <v>75</v>
      </c>
      <c r="E34" s="3" t="s">
        <v>76</v>
      </c>
      <c r="F34" s="3" t="s">
        <v>77</v>
      </c>
      <c r="G34" s="3" t="s">
        <v>78</v>
      </c>
      <c r="H34" s="3" t="s">
        <v>79</v>
      </c>
    </row>
    <row r="35" spans="1:8" ht="12.75">
      <c r="A35" s="25" t="s">
        <v>13</v>
      </c>
      <c r="B35" s="3" t="s">
        <v>30</v>
      </c>
      <c r="C35" s="3" t="s">
        <v>80</v>
      </c>
      <c r="D35" s="3" t="s">
        <v>81</v>
      </c>
      <c r="E35" s="3" t="s">
        <v>82</v>
      </c>
      <c r="F35" s="3" t="s">
        <v>83</v>
      </c>
      <c r="G35" s="3" t="s">
        <v>84</v>
      </c>
      <c r="H35" s="3" t="s">
        <v>85</v>
      </c>
    </row>
    <row r="36" spans="1:8" ht="12.75">
      <c r="A36" s="26" t="s">
        <v>14</v>
      </c>
      <c r="B36" s="8" t="s">
        <v>31</v>
      </c>
      <c r="C36" s="8" t="s">
        <v>86</v>
      </c>
      <c r="D36" s="8" t="s">
        <v>87</v>
      </c>
      <c r="E36" s="8" t="s">
        <v>88</v>
      </c>
      <c r="F36" s="8" t="s">
        <v>89</v>
      </c>
      <c r="G36" s="8" t="s">
        <v>90</v>
      </c>
      <c r="H36" s="8" t="s">
        <v>91</v>
      </c>
    </row>
    <row r="38" spans="1:8" ht="13.5" thickBot="1">
      <c r="A38" s="29"/>
      <c r="B38" s="29" t="s">
        <v>32</v>
      </c>
      <c r="C38" s="29"/>
      <c r="D38" s="17"/>
      <c r="E38" s="17"/>
      <c r="F38" s="17"/>
      <c r="G38" s="17"/>
      <c r="H38" s="17"/>
    </row>
    <row r="40" spans="2:8" ht="12.75">
      <c r="B40" s="2" t="s">
        <v>8</v>
      </c>
      <c r="C40" s="2" t="s">
        <v>9</v>
      </c>
      <c r="D40" s="2" t="s">
        <v>10</v>
      </c>
      <c r="E40" s="2" t="s">
        <v>11</v>
      </c>
      <c r="F40" s="2" t="s">
        <v>12</v>
      </c>
      <c r="G40" s="2" t="s">
        <v>13</v>
      </c>
      <c r="H40" s="2" t="s">
        <v>14</v>
      </c>
    </row>
    <row r="41" spans="1:8" ht="12.75">
      <c r="A41" s="25" t="s">
        <v>8</v>
      </c>
      <c r="B41" s="19">
        <f>B6*B6*B16</f>
        <v>445.21000000000004</v>
      </c>
      <c r="C41" s="19">
        <f>B7*B6*C16</f>
        <v>195.175</v>
      </c>
      <c r="D41" s="19">
        <f>B8*B6*D16</f>
        <v>262.8005</v>
      </c>
      <c r="E41" s="19">
        <f>B9*B6*E16</f>
        <v>145.92760000000004</v>
      </c>
      <c r="F41" s="19">
        <f>B10*B6*F16</f>
        <v>250.4148</v>
      </c>
      <c r="G41" s="19">
        <f>B11*B6*G16</f>
        <v>360.4302</v>
      </c>
      <c r="H41" s="19">
        <f>B12*B6*H16</f>
        <v>246.95440000000005</v>
      </c>
    </row>
    <row r="42" spans="1:8" ht="12.75">
      <c r="A42" s="25" t="s">
        <v>9</v>
      </c>
      <c r="B42" s="19">
        <f>B6*B7*B17</f>
        <v>195.175</v>
      </c>
      <c r="C42" s="19">
        <f>B7*B7*C17</f>
        <v>625</v>
      </c>
      <c r="D42" s="19">
        <f>B8*B7*D17</f>
        <v>276.125</v>
      </c>
      <c r="E42" s="19">
        <f>B9*B7*E17</f>
        <v>239.39999999999998</v>
      </c>
      <c r="F42" s="19">
        <f>B10*B7*F17</f>
        <v>200.1</v>
      </c>
      <c r="G42" s="19">
        <f>B11*B7*G17</f>
        <v>210.6</v>
      </c>
      <c r="H42" s="19">
        <f>B12*B7*H17</f>
        <v>418.95</v>
      </c>
    </row>
    <row r="43" spans="1:8" ht="12.75">
      <c r="A43" s="25" t="s">
        <v>10</v>
      </c>
      <c r="B43" s="19">
        <f>B6*B8*B18</f>
        <v>262.8005</v>
      </c>
      <c r="C43" s="19">
        <f>B7*B8*C18</f>
        <v>276.125</v>
      </c>
      <c r="D43" s="19">
        <f>B8*B8*D18</f>
        <v>552.25</v>
      </c>
      <c r="E43" s="19">
        <f>B9*B8*E18</f>
        <v>268.793</v>
      </c>
      <c r="F43" s="19">
        <f>B10*B8*F18</f>
        <v>324.3</v>
      </c>
      <c r="G43" s="19">
        <f>B11*B8*G18</f>
        <v>296.946</v>
      </c>
      <c r="H43" s="19">
        <f>B12*B8*H18</f>
        <v>318.80100000000004</v>
      </c>
    </row>
    <row r="44" spans="1:8" ht="12.75">
      <c r="A44" s="25" t="s">
        <v>11</v>
      </c>
      <c r="B44" s="19">
        <f>B6*B9*B19</f>
        <v>145.92760000000004</v>
      </c>
      <c r="C44" s="19">
        <f>B7*B9*C19</f>
        <v>239.39999999999998</v>
      </c>
      <c r="D44" s="19">
        <f>B8*B9*D19</f>
        <v>268.793</v>
      </c>
      <c r="E44" s="19">
        <f>B9*B9*E19</f>
        <v>707.5600000000001</v>
      </c>
      <c r="F44" s="19">
        <f>B10*B9*F19</f>
        <v>190.88160000000002</v>
      </c>
      <c r="G44" s="19">
        <f>B11*B9*G19</f>
        <v>180.50759999999997</v>
      </c>
      <c r="H44" s="19">
        <f>B12*B9*H19</f>
        <v>297.1752</v>
      </c>
    </row>
    <row r="45" spans="1:8" ht="12.75">
      <c r="A45" s="25" t="s">
        <v>12</v>
      </c>
      <c r="B45" s="19">
        <f>B6*B10*B20</f>
        <v>250.4148</v>
      </c>
      <c r="C45" s="19">
        <f>B7*B10*C20</f>
        <v>200.1</v>
      </c>
      <c r="D45" s="19">
        <f>B8*B10*D20</f>
        <v>324.3</v>
      </c>
      <c r="E45" s="19">
        <f>B9*B10*E20</f>
        <v>190.88160000000002</v>
      </c>
      <c r="F45" s="19">
        <f>B10*B10*F20</f>
        <v>761.7600000000001</v>
      </c>
      <c r="G45" s="19">
        <f>B11*B10*G20</f>
        <v>361.67040000000003</v>
      </c>
      <c r="H45" s="19">
        <f>B12*B10*H20</f>
        <v>249.61440000000005</v>
      </c>
    </row>
    <row r="46" spans="1:8" ht="12.75">
      <c r="A46" s="25" t="s">
        <v>13</v>
      </c>
      <c r="B46" s="19">
        <f>B6*B11*B21</f>
        <v>360.4302</v>
      </c>
      <c r="C46" s="19">
        <f>B7*B11*C21</f>
        <v>210.6</v>
      </c>
      <c r="D46" s="19">
        <f>B8*B11*D21</f>
        <v>296.946</v>
      </c>
      <c r="E46" s="19">
        <f>B9*B11*E21</f>
        <v>180.50759999999997</v>
      </c>
      <c r="F46" s="19">
        <f>B10*B11*F21</f>
        <v>361.67040000000003</v>
      </c>
      <c r="G46" s="19">
        <f>B11*B11*G21</f>
        <v>547.56</v>
      </c>
      <c r="H46" s="19">
        <f>B12*B11*H21</f>
        <v>242.7516</v>
      </c>
    </row>
    <row r="47" spans="1:8" ht="12.75">
      <c r="A47" s="26" t="s">
        <v>14</v>
      </c>
      <c r="B47" s="20">
        <f>B6*B12*B22</f>
        <v>246.95440000000005</v>
      </c>
      <c r="C47" s="20">
        <f>B7*B12*C22</f>
        <v>418.95</v>
      </c>
      <c r="D47" s="20">
        <f>B8*B12*D22</f>
        <v>318.80100000000004</v>
      </c>
      <c r="E47" s="20">
        <f>B9*B12*E22</f>
        <v>297.1752</v>
      </c>
      <c r="F47" s="20">
        <f>B10*B12*F22</f>
        <v>249.61440000000005</v>
      </c>
      <c r="G47" s="20">
        <f>B11*B12*G22</f>
        <v>242.7516</v>
      </c>
      <c r="H47" s="20">
        <f>B12*B12*H22</f>
        <v>707.5600000000001</v>
      </c>
    </row>
    <row r="49" spans="1:2" ht="12.75">
      <c r="A49" s="1" t="s">
        <v>44</v>
      </c>
      <c r="B49" s="1" t="s">
        <v>42</v>
      </c>
    </row>
    <row r="50" spans="1:8" ht="13.5" thickBot="1">
      <c r="A50" s="17"/>
      <c r="B50" s="29" t="s">
        <v>43</v>
      </c>
      <c r="C50" s="17"/>
      <c r="D50" s="17"/>
      <c r="E50" s="17"/>
      <c r="F50" s="17"/>
      <c r="G50" s="17"/>
      <c r="H50" s="17"/>
    </row>
    <row r="51" spans="1:8" ht="12.75">
      <c r="A51" s="11"/>
      <c r="B51" s="2" t="s">
        <v>8</v>
      </c>
      <c r="C51" s="2" t="s">
        <v>9</v>
      </c>
      <c r="D51" s="2" t="s">
        <v>10</v>
      </c>
      <c r="E51" s="2" t="s">
        <v>11</v>
      </c>
      <c r="F51" s="2" t="s">
        <v>12</v>
      </c>
      <c r="G51" s="2" t="s">
        <v>13</v>
      </c>
      <c r="H51" s="2" t="s">
        <v>14</v>
      </c>
    </row>
    <row r="52" spans="1:8" ht="13.5" thickBot="1">
      <c r="A52" s="32" t="s">
        <v>17</v>
      </c>
      <c r="B52" s="17" t="s">
        <v>111</v>
      </c>
      <c r="C52" s="17" t="s">
        <v>112</v>
      </c>
      <c r="D52" s="17" t="s">
        <v>113</v>
      </c>
      <c r="E52" s="17" t="s">
        <v>114</v>
      </c>
      <c r="F52" s="17" t="s">
        <v>115</v>
      </c>
      <c r="G52" s="17" t="s">
        <v>116</v>
      </c>
      <c r="H52" s="17" t="s">
        <v>117</v>
      </c>
    </row>
    <row r="53" spans="1:8" ht="12.75">
      <c r="A53" s="34">
        <f>1/7</f>
        <v>0.14285714285714285</v>
      </c>
      <c r="B53" s="3" t="s">
        <v>104</v>
      </c>
      <c r="C53" s="3" t="s">
        <v>118</v>
      </c>
      <c r="D53" s="3" t="s">
        <v>125</v>
      </c>
      <c r="E53" s="3" t="s">
        <v>132</v>
      </c>
      <c r="F53" s="3" t="s">
        <v>139</v>
      </c>
      <c r="G53" s="3" t="s">
        <v>146</v>
      </c>
      <c r="H53" s="3" t="s">
        <v>153</v>
      </c>
    </row>
    <row r="54" spans="1:8" ht="12.75">
      <c r="A54" s="35">
        <f aca="true" t="shared" si="0" ref="A54:A59">1/7</f>
        <v>0.14285714285714285</v>
      </c>
      <c r="B54" s="3" t="s">
        <v>105</v>
      </c>
      <c r="C54" s="3" t="s">
        <v>119</v>
      </c>
      <c r="D54" s="3" t="s">
        <v>126</v>
      </c>
      <c r="E54" s="3" t="s">
        <v>133</v>
      </c>
      <c r="F54" s="3" t="s">
        <v>140</v>
      </c>
      <c r="G54" s="3" t="s">
        <v>147</v>
      </c>
      <c r="H54" s="3" t="s">
        <v>154</v>
      </c>
    </row>
    <row r="55" spans="1:8" ht="12.75">
      <c r="A55" s="35">
        <f t="shared" si="0"/>
        <v>0.14285714285714285</v>
      </c>
      <c r="B55" s="3" t="s">
        <v>106</v>
      </c>
      <c r="C55" s="3" t="s">
        <v>120</v>
      </c>
      <c r="D55" s="3" t="s">
        <v>127</v>
      </c>
      <c r="E55" s="3" t="s">
        <v>134</v>
      </c>
      <c r="F55" s="3" t="s">
        <v>141</v>
      </c>
      <c r="G55" s="3" t="s">
        <v>148</v>
      </c>
      <c r="H55" s="3" t="s">
        <v>155</v>
      </c>
    </row>
    <row r="56" spans="1:8" ht="12.75">
      <c r="A56" s="35">
        <f t="shared" si="0"/>
        <v>0.14285714285714285</v>
      </c>
      <c r="B56" s="3" t="s">
        <v>107</v>
      </c>
      <c r="C56" s="3" t="s">
        <v>121</v>
      </c>
      <c r="D56" s="3" t="s">
        <v>128</v>
      </c>
      <c r="E56" s="3" t="s">
        <v>135</v>
      </c>
      <c r="F56" s="3" t="s">
        <v>142</v>
      </c>
      <c r="G56" s="3" t="s">
        <v>149</v>
      </c>
      <c r="H56" s="3" t="s">
        <v>156</v>
      </c>
    </row>
    <row r="57" spans="1:8" ht="12.75">
      <c r="A57" s="35">
        <f t="shared" si="0"/>
        <v>0.14285714285714285</v>
      </c>
      <c r="B57" s="3" t="s">
        <v>108</v>
      </c>
      <c r="C57" s="3" t="s">
        <v>122</v>
      </c>
      <c r="D57" s="3" t="s">
        <v>129</v>
      </c>
      <c r="E57" s="3" t="s">
        <v>136</v>
      </c>
      <c r="F57" s="3" t="s">
        <v>143</v>
      </c>
      <c r="G57" s="3" t="s">
        <v>150</v>
      </c>
      <c r="H57" s="3" t="s">
        <v>157</v>
      </c>
    </row>
    <row r="58" spans="1:8" ht="12.75">
      <c r="A58" s="35">
        <f t="shared" si="0"/>
        <v>0.14285714285714285</v>
      </c>
      <c r="B58" s="3" t="s">
        <v>109</v>
      </c>
      <c r="C58" s="3" t="s">
        <v>123</v>
      </c>
      <c r="D58" s="3" t="s">
        <v>130</v>
      </c>
      <c r="E58" s="3" t="s">
        <v>137</v>
      </c>
      <c r="F58" s="3" t="s">
        <v>144</v>
      </c>
      <c r="G58" s="3" t="s">
        <v>151</v>
      </c>
      <c r="H58" s="3" t="s">
        <v>158</v>
      </c>
    </row>
    <row r="59" spans="1:8" ht="13.5" thickBot="1">
      <c r="A59" s="36">
        <f t="shared" si="0"/>
        <v>0.14285714285714285</v>
      </c>
      <c r="B59" s="30" t="s">
        <v>110</v>
      </c>
      <c r="C59" s="30" t="s">
        <v>124</v>
      </c>
      <c r="D59" s="30" t="s">
        <v>131</v>
      </c>
      <c r="E59" s="30" t="s">
        <v>138</v>
      </c>
      <c r="F59" s="30" t="s">
        <v>145</v>
      </c>
      <c r="G59" s="30" t="s">
        <v>152</v>
      </c>
      <c r="H59" s="30" t="s">
        <v>159</v>
      </c>
    </row>
    <row r="60" spans="1:8" ht="12.75">
      <c r="A60" s="11" t="s">
        <v>93</v>
      </c>
      <c r="B60" t="s">
        <v>95</v>
      </c>
      <c r="C60" t="s">
        <v>96</v>
      </c>
      <c r="D60" t="s">
        <v>97</v>
      </c>
      <c r="E60" t="s">
        <v>98</v>
      </c>
      <c r="F60" t="s">
        <v>99</v>
      </c>
      <c r="G60" t="s">
        <v>100</v>
      </c>
      <c r="H60" t="s">
        <v>101</v>
      </c>
    </row>
    <row r="61" spans="1:14" ht="12.75">
      <c r="A61" t="s">
        <v>0</v>
      </c>
      <c r="B61" t="s">
        <v>102</v>
      </c>
      <c r="N61" s="10"/>
    </row>
    <row r="62" spans="1:13" ht="12.75">
      <c r="A62" t="s">
        <v>1</v>
      </c>
      <c r="B62" t="s">
        <v>103</v>
      </c>
      <c r="L62" s="10"/>
      <c r="M62" s="10"/>
    </row>
    <row r="63" spans="1:8" ht="13.5" thickBot="1">
      <c r="A63" s="17" t="s">
        <v>2</v>
      </c>
      <c r="B63" s="17" t="s">
        <v>94</v>
      </c>
      <c r="C63" s="17"/>
      <c r="D63" s="17"/>
      <c r="E63" s="17"/>
      <c r="F63" s="17"/>
      <c r="G63" s="17"/>
      <c r="H63" s="17"/>
    </row>
    <row r="65" spans="1:2" ht="12.75">
      <c r="A65" s="1" t="s">
        <v>44</v>
      </c>
      <c r="B65" s="1" t="s">
        <v>42</v>
      </c>
    </row>
    <row r="66" spans="1:8" ht="13.5" thickBot="1">
      <c r="A66" s="17"/>
      <c r="B66" s="29" t="s">
        <v>92</v>
      </c>
      <c r="C66" s="17"/>
      <c r="D66" s="17"/>
      <c r="E66" s="17"/>
      <c r="F66" s="17"/>
      <c r="G66" s="17"/>
      <c r="H66" s="17"/>
    </row>
    <row r="67" spans="1:8" ht="12.75">
      <c r="A67" s="27" t="s">
        <v>22</v>
      </c>
      <c r="B67" s="2" t="s">
        <v>8</v>
      </c>
      <c r="C67" s="2" t="s">
        <v>9</v>
      </c>
      <c r="D67" s="2" t="s">
        <v>10</v>
      </c>
      <c r="E67" s="2" t="s">
        <v>11</v>
      </c>
      <c r="F67" s="2" t="s">
        <v>12</v>
      </c>
      <c r="G67" s="2" t="s">
        <v>13</v>
      </c>
      <c r="H67" s="2" t="s">
        <v>14</v>
      </c>
    </row>
    <row r="68" spans="1:8" ht="13.5" thickBot="1">
      <c r="A68" s="37" t="s">
        <v>17</v>
      </c>
      <c r="B68" s="36">
        <f>A69</f>
        <v>0.14285714285714285</v>
      </c>
      <c r="C68" s="36">
        <f>A70</f>
        <v>0.14285714285714285</v>
      </c>
      <c r="D68" s="36">
        <f>A71</f>
        <v>0.14285714285714285</v>
      </c>
      <c r="E68" s="36">
        <f>A72</f>
        <v>0.14285714285714285</v>
      </c>
      <c r="F68" s="36">
        <f>A73</f>
        <v>0.14285714285714285</v>
      </c>
      <c r="G68" s="36">
        <f>A74</f>
        <v>0.14285714285714285</v>
      </c>
      <c r="H68" s="36">
        <f>A75</f>
        <v>0.14285714285714285</v>
      </c>
    </row>
    <row r="69" spans="1:8" ht="12.75">
      <c r="A69" s="23">
        <f>1/7</f>
        <v>0.14285714285714285</v>
      </c>
      <c r="B69" s="19">
        <f>A69*B68*B41</f>
        <v>9.085918367346938</v>
      </c>
      <c r="C69" s="19">
        <f>A69*C68*C41</f>
        <v>3.983163265306122</v>
      </c>
      <c r="D69" s="19">
        <f>A69*D68*D41</f>
        <v>5.363275510204081</v>
      </c>
      <c r="E69" s="19">
        <f>A69*E68*E41</f>
        <v>2.978114285714286</v>
      </c>
      <c r="F69" s="19">
        <f>A69*F68*F41</f>
        <v>5.11050612244898</v>
      </c>
      <c r="G69" s="19">
        <f>A69*G68*G41</f>
        <v>7.355718367346938</v>
      </c>
      <c r="H69" s="19">
        <f>A69*H68*H41</f>
        <v>5.039885714285715</v>
      </c>
    </row>
    <row r="70" spans="1:8" ht="12.75">
      <c r="A70" s="23">
        <f aca="true" t="shared" si="1" ref="A70:A75">1/7</f>
        <v>0.14285714285714285</v>
      </c>
      <c r="B70" s="19">
        <f>A70*B68*B42</f>
        <v>3.983163265306122</v>
      </c>
      <c r="C70" s="19">
        <f>A70*C68*C42</f>
        <v>12.755102040816325</v>
      </c>
      <c r="D70" s="19">
        <f>A70*D68*D42</f>
        <v>5.6352040816326525</v>
      </c>
      <c r="E70" s="19">
        <f>A70*E68*E42</f>
        <v>4.885714285714285</v>
      </c>
      <c r="F70" s="19">
        <f>A70*F68*F42</f>
        <v>4.0836734693877546</v>
      </c>
      <c r="G70" s="19">
        <f>A70*G68*G42</f>
        <v>4.297959183673469</v>
      </c>
      <c r="H70" s="19">
        <f>A70*H68*H42</f>
        <v>8.549999999999999</v>
      </c>
    </row>
    <row r="71" spans="1:8" ht="12.75">
      <c r="A71" s="23">
        <f t="shared" si="1"/>
        <v>0.14285714285714285</v>
      </c>
      <c r="B71" s="19">
        <f>A71*B68*B43</f>
        <v>5.363275510204081</v>
      </c>
      <c r="C71" s="19">
        <f>A71*C68*C43</f>
        <v>5.6352040816326525</v>
      </c>
      <c r="D71" s="19">
        <f>A71*D68*D43</f>
        <v>11.270408163265305</v>
      </c>
      <c r="E71" s="19">
        <f>A71*E68*E43</f>
        <v>5.485571428571428</v>
      </c>
      <c r="F71" s="19">
        <f>A71*F68*F43</f>
        <v>6.618367346938776</v>
      </c>
      <c r="G71" s="19">
        <f>A71*G68*G43</f>
        <v>6.060122448979592</v>
      </c>
      <c r="H71" s="19">
        <f>A71*H68*H43</f>
        <v>6.506142857142858</v>
      </c>
    </row>
    <row r="72" spans="1:8" ht="12.75">
      <c r="A72" s="23">
        <f t="shared" si="1"/>
        <v>0.14285714285714285</v>
      </c>
      <c r="B72" s="19">
        <f>A72*B68*B44</f>
        <v>2.978114285714286</v>
      </c>
      <c r="C72" s="19">
        <f>A72*C68*C44</f>
        <v>4.885714285714285</v>
      </c>
      <c r="D72" s="19">
        <f>A72*D68*D44</f>
        <v>5.485571428571428</v>
      </c>
      <c r="E72" s="19">
        <f>A72*E68*E44</f>
        <v>14.44</v>
      </c>
      <c r="F72" s="19">
        <f>A72*F68*F44</f>
        <v>3.8955428571428574</v>
      </c>
      <c r="G72" s="19">
        <f>A72*G68*G44</f>
        <v>3.6838285714285703</v>
      </c>
      <c r="H72" s="19">
        <f>A72*H68*H44</f>
        <v>6.0648</v>
      </c>
    </row>
    <row r="73" spans="1:8" ht="12.75">
      <c r="A73" s="23">
        <f t="shared" si="1"/>
        <v>0.14285714285714285</v>
      </c>
      <c r="B73" s="19">
        <f>A73*B68*B45</f>
        <v>5.11050612244898</v>
      </c>
      <c r="C73" s="19">
        <f>A73*C68*C45</f>
        <v>4.0836734693877546</v>
      </c>
      <c r="D73" s="19">
        <f>A73*D68*D45</f>
        <v>6.618367346938776</v>
      </c>
      <c r="E73" s="19">
        <f>A73*E68*E45</f>
        <v>3.8955428571428574</v>
      </c>
      <c r="F73" s="19">
        <f>A73*F68*F45</f>
        <v>15.546122448979593</v>
      </c>
      <c r="G73" s="19">
        <f>A73*G68*G45</f>
        <v>7.381028571428572</v>
      </c>
      <c r="H73" s="19">
        <f>A73*H68*H45</f>
        <v>5.094171428571429</v>
      </c>
    </row>
    <row r="74" spans="1:8" ht="12.75">
      <c r="A74" s="23">
        <f t="shared" si="1"/>
        <v>0.14285714285714285</v>
      </c>
      <c r="B74" s="19">
        <f>A74*B68*B46</f>
        <v>7.355718367346938</v>
      </c>
      <c r="C74" s="19">
        <f>A74*C68*C46</f>
        <v>4.297959183673469</v>
      </c>
      <c r="D74" s="19">
        <f>A74*D68*D46</f>
        <v>6.060122448979592</v>
      </c>
      <c r="E74" s="19">
        <f>A74*E68*E46</f>
        <v>3.6838285714285703</v>
      </c>
      <c r="F74" s="19">
        <f>A74*F68*F46</f>
        <v>7.381028571428572</v>
      </c>
      <c r="G74" s="19">
        <f>A74*G68*G46</f>
        <v>11.174693877551018</v>
      </c>
      <c r="H74" s="19">
        <f>A74*H68*H46</f>
        <v>4.954114285714285</v>
      </c>
    </row>
    <row r="75" spans="1:8" ht="13.5" thickBot="1">
      <c r="A75" s="33">
        <f t="shared" si="1"/>
        <v>0.14285714285714285</v>
      </c>
      <c r="B75" s="38">
        <f>A75*B68*B47</f>
        <v>5.039885714285715</v>
      </c>
      <c r="C75" s="38">
        <f>A75*C68*C47</f>
        <v>8.549999999999999</v>
      </c>
      <c r="D75" s="38">
        <f>A75*D68*D47</f>
        <v>6.506142857142858</v>
      </c>
      <c r="E75" s="38">
        <f>A75*E68*E47</f>
        <v>6.0648</v>
      </c>
      <c r="F75" s="38">
        <f>A75*F68*F47</f>
        <v>5.094171428571429</v>
      </c>
      <c r="G75" s="38">
        <f>A75*G68*G47</f>
        <v>4.954114285714285</v>
      </c>
      <c r="H75" s="38">
        <f>A75*H68*H47</f>
        <v>14.44</v>
      </c>
    </row>
    <row r="76" spans="1:8" ht="13.5" thickBot="1">
      <c r="A76" s="39">
        <f aca="true" t="shared" si="2" ref="A76:H76">SUM(A69:A75)</f>
        <v>0.9999999999999998</v>
      </c>
      <c r="B76" s="40">
        <f t="shared" si="2"/>
        <v>38.91658163265306</v>
      </c>
      <c r="C76" s="40">
        <f t="shared" si="2"/>
        <v>44.19081632653061</v>
      </c>
      <c r="D76" s="40">
        <f t="shared" si="2"/>
        <v>46.93909183673469</v>
      </c>
      <c r="E76" s="40">
        <f t="shared" si="2"/>
        <v>41.433571428571426</v>
      </c>
      <c r="F76" s="40">
        <f t="shared" si="2"/>
        <v>47.729412244897965</v>
      </c>
      <c r="G76" s="40">
        <f t="shared" si="2"/>
        <v>44.90746530612245</v>
      </c>
      <c r="H76" s="40">
        <f t="shared" si="2"/>
        <v>50.64911428571428</v>
      </c>
    </row>
    <row r="77" spans="1:2" ht="12.75">
      <c r="A77" t="s">
        <v>0</v>
      </c>
      <c r="B77" s="3">
        <f>SUM(B76:H76)</f>
        <v>314.7660530612245</v>
      </c>
    </row>
    <row r="78" spans="1:2" ht="12.75">
      <c r="A78" t="s">
        <v>1</v>
      </c>
      <c r="B78" s="10">
        <f>B77^0.5</f>
        <v>17.741647416776846</v>
      </c>
    </row>
    <row r="79" spans="1:13" ht="13.5" thickBot="1">
      <c r="A79" s="17" t="s">
        <v>2</v>
      </c>
      <c r="B79" s="17">
        <f>A53*C6+A54*C7+A55*C8+A56*C9+A57*C10+A58*C11+A59*C12</f>
        <v>16.499999999999996</v>
      </c>
      <c r="C79" s="17"/>
      <c r="D79" s="17"/>
      <c r="E79" s="17"/>
      <c r="F79" s="17"/>
      <c r="G79" s="17"/>
      <c r="H79" s="17"/>
      <c r="M79" s="10"/>
    </row>
    <row r="80" spans="1:2" ht="12.75">
      <c r="A80" s="1" t="s">
        <v>47</v>
      </c>
      <c r="B80" s="1" t="s">
        <v>46</v>
      </c>
    </row>
    <row r="81" spans="1:12" ht="13.5" thickBot="1">
      <c r="A81" s="17"/>
      <c r="B81" s="29" t="s">
        <v>45</v>
      </c>
      <c r="C81" s="17"/>
      <c r="D81" s="17"/>
      <c r="E81" s="17"/>
      <c r="F81" s="17"/>
      <c r="G81" s="17"/>
      <c r="H81" s="17"/>
      <c r="L81" s="10"/>
    </row>
    <row r="82" spans="1:8" ht="12.75">
      <c r="A82" s="48"/>
      <c r="B82" s="11"/>
      <c r="C82" s="11"/>
      <c r="D82" s="11"/>
      <c r="E82" s="11"/>
      <c r="F82" s="11"/>
      <c r="G82" s="11"/>
      <c r="H82" s="11"/>
    </row>
    <row r="83" spans="1:13" s="1" customFormat="1" ht="16.5" customHeight="1">
      <c r="A83" s="49" t="s">
        <v>22</v>
      </c>
      <c r="B83" s="28" t="s">
        <v>8</v>
      </c>
      <c r="C83" s="28" t="s">
        <v>9</v>
      </c>
      <c r="D83" s="28" t="s">
        <v>10</v>
      </c>
      <c r="E83" s="28" t="s">
        <v>11</v>
      </c>
      <c r="F83" s="28" t="s">
        <v>12</v>
      </c>
      <c r="G83" s="28" t="s">
        <v>13</v>
      </c>
      <c r="H83" s="28" t="s">
        <v>14</v>
      </c>
      <c r="L83" s="18"/>
      <c r="M83" s="18"/>
    </row>
    <row r="84" spans="1:9" ht="12.75">
      <c r="A84" s="41" t="s">
        <v>33</v>
      </c>
      <c r="B84" s="24">
        <f>A85</f>
        <v>0.3467455951000832</v>
      </c>
      <c r="C84" s="24">
        <f>A86</f>
        <v>0.16062257873886954</v>
      </c>
      <c r="D84" s="24">
        <f>A87</f>
        <v>0.05200428162523364</v>
      </c>
      <c r="E84" s="24">
        <f>A88</f>
        <v>0.2083330496007317</v>
      </c>
      <c r="F84" s="24">
        <f>A89</f>
        <v>0.11046895110374841</v>
      </c>
      <c r="G84" s="24">
        <f>A90</f>
        <v>0.10680533274130928</v>
      </c>
      <c r="H84" s="24">
        <f>A91</f>
        <v>0.015020211090024264</v>
      </c>
      <c r="I84" s="11"/>
    </row>
    <row r="85" spans="1:9" ht="12.75">
      <c r="A85" s="42">
        <v>0.3467455951000832</v>
      </c>
      <c r="B85" s="21">
        <f>$A85*B$84*B41</f>
        <v>53.5287147626048</v>
      </c>
      <c r="C85" s="21">
        <f aca="true" t="shared" si="3" ref="C85:H85">$A85*C$84*C41</f>
        <v>10.870305127046242</v>
      </c>
      <c r="D85" s="21">
        <f t="shared" si="3"/>
        <v>4.738885782523923</v>
      </c>
      <c r="E85" s="21">
        <f t="shared" si="3"/>
        <v>10.541600748102022</v>
      </c>
      <c r="F85" s="21">
        <f t="shared" si="3"/>
        <v>9.59204430492245</v>
      </c>
      <c r="G85" s="21">
        <f t="shared" si="3"/>
        <v>13.348272464729236</v>
      </c>
      <c r="H85" s="21">
        <f t="shared" si="3"/>
        <v>1.2861859385793135</v>
      </c>
      <c r="I85" s="11"/>
    </row>
    <row r="86" spans="1:9" ht="12.75">
      <c r="A86" s="42">
        <v>0.16062257873886954</v>
      </c>
      <c r="B86" s="21">
        <f>$A86*B$84*B42</f>
        <v>10.870305127046242</v>
      </c>
      <c r="C86" s="21">
        <f aca="true" t="shared" si="4" ref="C86:H89">$A86*C$84*C42</f>
        <v>16.124758000452715</v>
      </c>
      <c r="D86" s="21">
        <f t="shared" si="4"/>
        <v>2.306489195077166</v>
      </c>
      <c r="E86" s="21">
        <f t="shared" si="4"/>
        <v>8.01104020421852</v>
      </c>
      <c r="F86" s="21">
        <f t="shared" si="4"/>
        <v>3.5505359401521175</v>
      </c>
      <c r="G86" s="21">
        <f t="shared" si="4"/>
        <v>3.6129162820549263</v>
      </c>
      <c r="H86" s="21">
        <f t="shared" si="4"/>
        <v>1.010752501871977</v>
      </c>
      <c r="I86" s="11"/>
    </row>
    <row r="87" spans="1:9" ht="12.75">
      <c r="A87" s="42">
        <v>0.05200428162523364</v>
      </c>
      <c r="B87" s="21">
        <f>$A87*B$84*B43</f>
        <v>4.738885782523923</v>
      </c>
      <c r="C87" s="21">
        <f t="shared" si="4"/>
        <v>2.306489195077166</v>
      </c>
      <c r="D87" s="21">
        <f t="shared" si="4"/>
        <v>1.4935299209876898</v>
      </c>
      <c r="E87" s="21">
        <f t="shared" si="4"/>
        <v>2.912159965311641</v>
      </c>
      <c r="F87" s="21">
        <f t="shared" si="4"/>
        <v>1.863057593403306</v>
      </c>
      <c r="G87" s="21">
        <f t="shared" si="4"/>
        <v>1.6493374430093237</v>
      </c>
      <c r="H87" s="21">
        <f t="shared" si="4"/>
        <v>0.24902033480091776</v>
      </c>
      <c r="I87" s="11"/>
    </row>
    <row r="88" spans="1:12" ht="12.75">
      <c r="A88" s="42">
        <v>0.2083330496007317</v>
      </c>
      <c r="B88" s="21">
        <f>$A88*B$84*B44</f>
        <v>10.541600748102022</v>
      </c>
      <c r="C88" s="21">
        <f t="shared" si="4"/>
        <v>8.01104020421852</v>
      </c>
      <c r="D88" s="21">
        <f t="shared" si="4"/>
        <v>2.912159965311641</v>
      </c>
      <c r="E88" s="21">
        <f t="shared" si="4"/>
        <v>30.709985795401572</v>
      </c>
      <c r="F88" s="21">
        <f t="shared" si="4"/>
        <v>4.393012795618058</v>
      </c>
      <c r="G88" s="21">
        <f t="shared" si="4"/>
        <v>4.0164891716062145</v>
      </c>
      <c r="H88" s="21">
        <f t="shared" si="4"/>
        <v>0.9299225324214833</v>
      </c>
      <c r="I88" s="11"/>
      <c r="K88" s="11"/>
      <c r="L88" s="56"/>
    </row>
    <row r="89" spans="1:9" ht="12.75">
      <c r="A89" s="42">
        <v>0.11046895110374841</v>
      </c>
      <c r="B89" s="21">
        <f>$A89*B$84*B45</f>
        <v>9.59204430492245</v>
      </c>
      <c r="C89" s="21">
        <f t="shared" si="4"/>
        <v>3.5505359401521175</v>
      </c>
      <c r="D89" s="21">
        <f t="shared" si="4"/>
        <v>1.863057593403306</v>
      </c>
      <c r="E89" s="21">
        <f t="shared" si="4"/>
        <v>4.393012795618058</v>
      </c>
      <c r="F89" s="21">
        <f t="shared" si="4"/>
        <v>9.296053724969406</v>
      </c>
      <c r="G89" s="21">
        <f t="shared" si="4"/>
        <v>4.267230812392137</v>
      </c>
      <c r="H89" s="21">
        <f t="shared" si="4"/>
        <v>0.4141769277764672</v>
      </c>
      <c r="I89" s="11"/>
    </row>
    <row r="90" spans="1:9" ht="12.75">
      <c r="A90" s="42">
        <v>0.10680533274130928</v>
      </c>
      <c r="B90" s="21">
        <f aca="true" t="shared" si="5" ref="B90:H90">$A90*B$84*B46</f>
        <v>13.348272464729236</v>
      </c>
      <c r="C90" s="21">
        <f t="shared" si="5"/>
        <v>3.6129162820549263</v>
      </c>
      <c r="D90" s="21">
        <f t="shared" si="5"/>
        <v>1.6493374430093237</v>
      </c>
      <c r="E90" s="21">
        <f t="shared" si="5"/>
        <v>4.0164891716062145</v>
      </c>
      <c r="F90" s="21">
        <f t="shared" si="5"/>
        <v>4.267230812392137</v>
      </c>
      <c r="G90" s="21">
        <f t="shared" si="5"/>
        <v>6.246224501081149</v>
      </c>
      <c r="H90" s="21">
        <f t="shared" si="5"/>
        <v>0.3894314974464837</v>
      </c>
      <c r="I90" s="11"/>
    </row>
    <row r="91" spans="1:9" ht="13.5" thickBot="1">
      <c r="A91" s="43">
        <v>0.015020211090024264</v>
      </c>
      <c r="B91" s="45">
        <f aca="true" t="shared" si="6" ref="B91:H91">$A91*B$84*B47</f>
        <v>1.2861859385793135</v>
      </c>
      <c r="C91" s="45">
        <f t="shared" si="6"/>
        <v>1.010752501871977</v>
      </c>
      <c r="D91" s="45">
        <f t="shared" si="6"/>
        <v>0.24902033480091776</v>
      </c>
      <c r="E91" s="45">
        <f t="shared" si="6"/>
        <v>0.9299225324214833</v>
      </c>
      <c r="F91" s="45">
        <f t="shared" si="6"/>
        <v>0.4141769277764672</v>
      </c>
      <c r="G91" s="45">
        <f t="shared" si="6"/>
        <v>0.3894314974464837</v>
      </c>
      <c r="H91" s="45">
        <f t="shared" si="6"/>
        <v>0.15963030579560955</v>
      </c>
      <c r="I91" s="11"/>
    </row>
    <row r="92" spans="1:9" ht="13.5" thickTop="1">
      <c r="A92" s="44">
        <f>SUM(A85:A91)</f>
        <v>1</v>
      </c>
      <c r="B92" s="20">
        <f aca="true" t="shared" si="7" ref="B92:H92">SUM(B85:B91)</f>
        <v>103.90600912850799</v>
      </c>
      <c r="C92" s="20">
        <f t="shared" si="7"/>
        <v>45.486797250873664</v>
      </c>
      <c r="D92" s="20">
        <f t="shared" si="7"/>
        <v>15.212480235113969</v>
      </c>
      <c r="E92" s="20">
        <f t="shared" si="7"/>
        <v>61.51421121267951</v>
      </c>
      <c r="F92" s="20">
        <f t="shared" si="7"/>
        <v>33.37611209923394</v>
      </c>
      <c r="G92" s="20">
        <f t="shared" si="7"/>
        <v>33.52990217231947</v>
      </c>
      <c r="H92" s="20">
        <f t="shared" si="7"/>
        <v>4.439120038692252</v>
      </c>
      <c r="I92" s="9"/>
    </row>
    <row r="93" spans="1:9" ht="12.75">
      <c r="A93" s="15" t="s">
        <v>3</v>
      </c>
      <c r="B93" s="21">
        <f>SUM(B92:H92)</f>
        <v>297.4646321374207</v>
      </c>
      <c r="C93" s="11"/>
      <c r="D93" s="11"/>
      <c r="E93" s="11"/>
      <c r="F93" s="11"/>
      <c r="G93" s="11"/>
      <c r="H93" s="11"/>
      <c r="I93" s="11"/>
    </row>
    <row r="94" spans="1:10" ht="12.75">
      <c r="A94" s="15" t="s">
        <v>1</v>
      </c>
      <c r="B94" s="46">
        <f>B93^0.5</f>
        <v>17.247163017070974</v>
      </c>
      <c r="C94" s="11"/>
      <c r="D94" s="11"/>
      <c r="E94" s="11"/>
      <c r="F94" s="11"/>
      <c r="G94" s="11"/>
      <c r="H94" s="11"/>
      <c r="I94" s="11"/>
      <c r="J94" s="11"/>
    </row>
    <row r="95" spans="1:9" ht="13.5" thickBot="1">
      <c r="A95" s="16" t="s">
        <v>2</v>
      </c>
      <c r="B95" s="47">
        <f>SUMPRODUCT(A85:A91,C6:C12)</f>
        <v>16.50000001440685</v>
      </c>
      <c r="C95" s="17"/>
      <c r="D95" s="17"/>
      <c r="E95" s="17"/>
      <c r="F95" s="17"/>
      <c r="G95" s="17"/>
      <c r="H95" s="17"/>
      <c r="I95" s="11"/>
    </row>
    <row r="96" spans="1:12" ht="13.5" thickBot="1">
      <c r="A96" s="50" t="s">
        <v>48</v>
      </c>
      <c r="B96" s="51" t="s">
        <v>49</v>
      </c>
      <c r="C96" s="51"/>
      <c r="D96" s="51"/>
      <c r="E96" s="51"/>
      <c r="F96" s="51"/>
      <c r="G96" s="51"/>
      <c r="H96" s="51"/>
      <c r="L96" s="1"/>
    </row>
    <row r="97" spans="1:8" ht="12.75">
      <c r="A97" s="52"/>
      <c r="B97" s="52"/>
      <c r="C97" s="52"/>
      <c r="D97" s="52"/>
      <c r="E97" s="52"/>
      <c r="F97" s="52"/>
      <c r="G97" s="52"/>
      <c r="H97" s="52"/>
    </row>
    <row r="98" spans="1:14" ht="12.75">
      <c r="A98" s="57" t="s">
        <v>161</v>
      </c>
      <c r="B98" s="57"/>
      <c r="C98" s="1" t="s">
        <v>4</v>
      </c>
      <c r="F98" s="58"/>
      <c r="M98" s="12"/>
      <c r="N98" s="12"/>
    </row>
    <row r="99" spans="1:21" ht="12.75">
      <c r="A99" s="31" t="s">
        <v>5</v>
      </c>
      <c r="B99" s="6" t="s">
        <v>162</v>
      </c>
      <c r="C99" s="6"/>
      <c r="D99" s="31" t="s">
        <v>8</v>
      </c>
      <c r="E99" s="31" t="s">
        <v>9</v>
      </c>
      <c r="F99" s="31" t="s">
        <v>10</v>
      </c>
      <c r="G99" s="31" t="s">
        <v>11</v>
      </c>
      <c r="H99" s="31" t="s">
        <v>12</v>
      </c>
      <c r="I99" s="31" t="s">
        <v>13</v>
      </c>
      <c r="J99" s="31" t="s">
        <v>14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6" ht="12" customHeight="1">
      <c r="A100" s="14">
        <v>9</v>
      </c>
      <c r="B100" s="53">
        <v>24.238935633790184</v>
      </c>
      <c r="C100" s="7"/>
      <c r="D100" s="54">
        <v>-0.005663973616351198</v>
      </c>
      <c r="E100" s="54">
        <v>-0.28586910123750275</v>
      </c>
      <c r="F100" s="59">
        <v>-0.19628696509975901</v>
      </c>
      <c r="G100" s="54">
        <v>0.220548915417277</v>
      </c>
      <c r="H100" s="54">
        <v>0.0645203485312723</v>
      </c>
      <c r="I100" s="54">
        <v>0.9811008902114681</v>
      </c>
      <c r="J100" s="54">
        <v>0.22164980212572735</v>
      </c>
      <c r="L100" s="10"/>
      <c r="M100" s="5"/>
      <c r="N100" s="5"/>
      <c r="O100" s="3"/>
      <c r="P100" s="3"/>
      <c r="Q100" s="3"/>
      <c r="R100" s="3"/>
      <c r="S100" s="3"/>
      <c r="T100" s="3"/>
      <c r="U100" s="3"/>
      <c r="Z100" s="4"/>
    </row>
    <row r="101" spans="1:26" ht="12.75">
      <c r="A101" s="14">
        <v>10.51</v>
      </c>
      <c r="B101" s="53">
        <v>22.12898434741007</v>
      </c>
      <c r="C101" s="7"/>
      <c r="D101" s="54">
        <v>0.0647778035622691</v>
      </c>
      <c r="E101" s="54">
        <v>-0.1965662257311618</v>
      </c>
      <c r="F101" s="35">
        <v>-0.14661285215346034</v>
      </c>
      <c r="G101" s="54">
        <v>0.218104505796489</v>
      </c>
      <c r="H101" s="54">
        <v>0.07369573183645546</v>
      </c>
      <c r="I101" s="54">
        <v>0.8062614679886141</v>
      </c>
      <c r="J101" s="54">
        <v>0.18033956869639037</v>
      </c>
      <c r="L101" s="10"/>
      <c r="M101" s="5"/>
      <c r="N101" s="5"/>
      <c r="O101" s="3"/>
      <c r="P101" s="3"/>
      <c r="Q101" s="3"/>
      <c r="R101" s="3"/>
      <c r="S101" s="3"/>
      <c r="T101" s="3"/>
      <c r="U101" s="3"/>
      <c r="Z101" s="4"/>
    </row>
    <row r="102" spans="1:26" ht="12.75">
      <c r="A102" s="14">
        <v>11</v>
      </c>
      <c r="B102" s="53">
        <v>21.482672998018597</v>
      </c>
      <c r="C102" s="53"/>
      <c r="D102" s="54">
        <v>0.08830430469848775</v>
      </c>
      <c r="E102" s="54">
        <v>-0.16680141495698556</v>
      </c>
      <c r="F102" s="35">
        <v>-0.13006735344234224</v>
      </c>
      <c r="G102" s="54">
        <v>0.21728306873386688</v>
      </c>
      <c r="H102" s="54">
        <v>0.07677413305934626</v>
      </c>
      <c r="I102" s="54">
        <v>0.7479602257089395</v>
      </c>
      <c r="J102" s="54">
        <v>0.16654703645328478</v>
      </c>
      <c r="L102" s="10"/>
      <c r="M102" s="5"/>
      <c r="N102" s="5"/>
      <c r="O102" s="3"/>
      <c r="P102" s="3"/>
      <c r="Q102" s="3"/>
      <c r="R102" s="3"/>
      <c r="S102" s="3"/>
      <c r="T102" s="3"/>
      <c r="U102" s="3"/>
      <c r="Z102" s="4"/>
    </row>
    <row r="103" spans="1:26" ht="12.75">
      <c r="A103" s="14">
        <v>12</v>
      </c>
      <c r="B103" s="53">
        <v>20.29208665395855</v>
      </c>
      <c r="C103" s="53"/>
      <c r="D103" s="54">
        <v>0.13529035516352514</v>
      </c>
      <c r="E103" s="54">
        <v>-0.10726675004245077</v>
      </c>
      <c r="F103" s="35">
        <v>-0.09697542314382387</v>
      </c>
      <c r="G103" s="54">
        <v>0.21566811059092086</v>
      </c>
      <c r="H103" s="54">
        <v>0.08289834891892144</v>
      </c>
      <c r="I103" s="54">
        <v>0.631388347477957</v>
      </c>
      <c r="J103" s="54">
        <v>0.13899701105937506</v>
      </c>
      <c r="L103" s="10"/>
      <c r="M103" s="5"/>
      <c r="N103" s="5"/>
      <c r="O103" s="3"/>
      <c r="P103" s="3"/>
      <c r="Q103" s="3"/>
      <c r="R103" s="3"/>
      <c r="S103" s="3"/>
      <c r="T103" s="3"/>
      <c r="U103" s="3"/>
      <c r="Z103" s="4"/>
    </row>
    <row r="104" spans="1:26" ht="12.75">
      <c r="A104" s="14">
        <v>14</v>
      </c>
      <c r="B104" s="53">
        <v>18.407708214222787</v>
      </c>
      <c r="C104" s="53"/>
      <c r="D104" s="54">
        <v>0.22927514009286534</v>
      </c>
      <c r="E104" s="54">
        <v>0.011792414835912765</v>
      </c>
      <c r="F104" s="35">
        <v>-0.030759526211059693</v>
      </c>
      <c r="G104" s="54">
        <v>0.21240502662441502</v>
      </c>
      <c r="H104" s="54">
        <v>0.09515255893214031</v>
      </c>
      <c r="I104" s="54">
        <v>0.39823762109490674</v>
      </c>
      <c r="J104" s="54">
        <v>0.08389676332692045</v>
      </c>
      <c r="L104" s="10"/>
      <c r="M104" s="5"/>
      <c r="N104" s="5"/>
      <c r="O104" s="3"/>
      <c r="P104" s="3"/>
      <c r="Q104" s="3"/>
      <c r="R104" s="3"/>
      <c r="S104" s="3"/>
      <c r="T104" s="3"/>
      <c r="U104" s="3"/>
      <c r="Z104" s="4"/>
    </row>
    <row r="105" spans="1:21" ht="12.75">
      <c r="A105" s="14">
        <v>15</v>
      </c>
      <c r="B105" s="53">
        <v>17.76668568752554</v>
      </c>
      <c r="C105" s="53"/>
      <c r="D105" s="54">
        <v>0.2762633263541847</v>
      </c>
      <c r="E105" s="54">
        <v>0.07132445873916313</v>
      </c>
      <c r="F105" s="35">
        <v>0.002345977437512769</v>
      </c>
      <c r="G105" s="54">
        <v>0.2107761988107884</v>
      </c>
      <c r="H105" s="54">
        <v>0.10127913127900043</v>
      </c>
      <c r="I105" s="54">
        <v>0.281664678821453</v>
      </c>
      <c r="J105" s="54">
        <v>0.05634622645902161</v>
      </c>
      <c r="L105" s="10"/>
      <c r="M105" s="5"/>
      <c r="N105" s="5"/>
      <c r="O105" s="3"/>
      <c r="P105" s="3"/>
      <c r="Q105" s="3"/>
      <c r="R105" s="3"/>
      <c r="S105" s="3"/>
      <c r="T105" s="3"/>
      <c r="U105" s="3"/>
    </row>
    <row r="106" spans="1:21" ht="12.75">
      <c r="A106" s="14">
        <v>16</v>
      </c>
      <c r="B106" s="53">
        <v>17.358450611287463</v>
      </c>
      <c r="C106" s="53"/>
      <c r="D106" s="54">
        <v>0.3232513638052902</v>
      </c>
      <c r="E106" s="54">
        <v>0.13085648147842927</v>
      </c>
      <c r="F106" s="35">
        <v>0.03545164047119888</v>
      </c>
      <c r="G106" s="54">
        <v>0.2091474443265687</v>
      </c>
      <c r="H106" s="54">
        <v>0.10740562217481334</v>
      </c>
      <c r="I106" s="54">
        <v>0.16509181829161323</v>
      </c>
      <c r="J106" s="54">
        <v>0.028795629958345916</v>
      </c>
      <c r="L106" s="10"/>
      <c r="M106" s="5"/>
      <c r="N106" s="5"/>
      <c r="O106" s="3"/>
      <c r="P106" s="3"/>
      <c r="Q106" s="3"/>
      <c r="R106" s="3"/>
      <c r="S106" s="3"/>
      <c r="T106" s="3"/>
      <c r="U106" s="3"/>
    </row>
    <row r="107" spans="1:21" ht="12.75">
      <c r="A107" s="14">
        <v>17</v>
      </c>
      <c r="B107" s="53">
        <v>17.199586583322937</v>
      </c>
      <c r="C107" s="53"/>
      <c r="D107" s="54">
        <v>0.37024611743655794</v>
      </c>
      <c r="E107" s="54">
        <v>0.1903867090244298</v>
      </c>
      <c r="F107" s="35">
        <v>0.06855909761766871</v>
      </c>
      <c r="G107" s="54">
        <v>0.20751612031817274</v>
      </c>
      <c r="H107" s="54">
        <v>0.11353485297878252</v>
      </c>
      <c r="I107" s="54">
        <v>0.04851552150950647</v>
      </c>
      <c r="J107" s="54">
        <v>0.0012415811148817955</v>
      </c>
      <c r="L107" s="10"/>
      <c r="M107" s="5"/>
      <c r="N107" s="5"/>
      <c r="O107" s="3"/>
      <c r="P107" s="3"/>
      <c r="Q107" s="3"/>
      <c r="R107" s="3"/>
      <c r="S107" s="3"/>
      <c r="T107" s="3"/>
      <c r="U107" s="3"/>
    </row>
    <row r="108" spans="1:21" ht="12.75">
      <c r="A108" s="7">
        <v>17.5</v>
      </c>
      <c r="B108" s="53">
        <v>17.216249433275554</v>
      </c>
      <c r="C108" s="53"/>
      <c r="D108" s="54">
        <v>0.39373350293859316</v>
      </c>
      <c r="E108" s="54">
        <v>0.2201546447725299</v>
      </c>
      <c r="F108" s="35">
        <v>0.08510995932125376</v>
      </c>
      <c r="G108" s="54">
        <v>0.2067041770465572</v>
      </c>
      <c r="H108" s="54">
        <v>0.11659547508493553</v>
      </c>
      <c r="I108" s="54">
        <v>-0.00976747113358799</v>
      </c>
      <c r="J108" s="54">
        <v>-0.012530290848170164</v>
      </c>
      <c r="L108" s="10"/>
      <c r="M108" s="5"/>
      <c r="N108" s="5"/>
      <c r="O108" s="3"/>
      <c r="P108" s="3"/>
      <c r="Q108" s="3"/>
      <c r="R108" s="3"/>
      <c r="S108" s="3"/>
      <c r="T108" s="3"/>
      <c r="U108" s="3"/>
    </row>
    <row r="109" spans="1:21" ht="12.75">
      <c r="A109" s="14">
        <v>18</v>
      </c>
      <c r="B109" s="53">
        <v>17.296966104203886</v>
      </c>
      <c r="C109" s="53"/>
      <c r="D109" s="54">
        <v>0.4172276032679925</v>
      </c>
      <c r="E109" s="54">
        <v>0.24992068568578776</v>
      </c>
      <c r="F109" s="35">
        <v>0.10166266024195651</v>
      </c>
      <c r="G109" s="54">
        <v>0.20588980435251522</v>
      </c>
      <c r="H109" s="54">
        <v>0.11965879014615106</v>
      </c>
      <c r="I109" s="54">
        <v>-0.06805394412727701</v>
      </c>
      <c r="J109" s="54">
        <v>-0.02630559726282237</v>
      </c>
      <c r="L109" s="10"/>
      <c r="M109" s="5"/>
      <c r="N109" s="5"/>
      <c r="O109" s="3"/>
      <c r="P109" s="3"/>
      <c r="Q109" s="3"/>
      <c r="R109" s="3"/>
      <c r="S109" s="3"/>
      <c r="T109" s="3"/>
      <c r="U109" s="3"/>
    </row>
    <row r="110" spans="1:21" ht="12.75">
      <c r="A110" s="7">
        <v>18.5</v>
      </c>
      <c r="B110" s="53">
        <v>17.440846962506427</v>
      </c>
      <c r="C110" s="53"/>
      <c r="D110" s="54">
        <v>0.4407216961363084</v>
      </c>
      <c r="E110" s="54">
        <v>0.27968666150285476</v>
      </c>
      <c r="F110" s="35">
        <v>0.11821543907639918</v>
      </c>
      <c r="G110" s="54">
        <v>0.20507537542878432</v>
      </c>
      <c r="H110" s="54">
        <v>0.12272212820897165</v>
      </c>
      <c r="I110" s="54">
        <v>-0.12634043839347978</v>
      </c>
      <c r="J110" s="54">
        <v>-0.04008086360175297</v>
      </c>
      <c r="L110" s="10"/>
      <c r="M110" s="5"/>
      <c r="N110" s="5"/>
      <c r="O110" s="3"/>
      <c r="P110" s="3"/>
      <c r="Q110" s="3"/>
      <c r="R110" s="3"/>
      <c r="S110" s="3"/>
      <c r="T110" s="3"/>
      <c r="U110" s="3"/>
    </row>
    <row r="111" spans="1:21" ht="12.75">
      <c r="A111" s="14">
        <v>21</v>
      </c>
      <c r="B111" s="53">
        <v>19.03571703594018</v>
      </c>
      <c r="C111" s="53"/>
      <c r="D111" s="54">
        <v>0.5581919313001963</v>
      </c>
      <c r="E111" s="54">
        <v>0.4285167788896838</v>
      </c>
      <c r="F111" s="35">
        <v>0.20097928981380622</v>
      </c>
      <c r="G111" s="54">
        <v>0.20100337723370715</v>
      </c>
      <c r="H111" s="54">
        <v>0.1380387872617838</v>
      </c>
      <c r="I111" s="54">
        <v>-0.4177728302630874</v>
      </c>
      <c r="J111" s="54">
        <v>-0.10895733374852413</v>
      </c>
      <c r="L111" s="10"/>
      <c r="M111" s="5"/>
      <c r="N111" s="5"/>
      <c r="O111" s="3"/>
      <c r="P111" s="3"/>
      <c r="Q111" s="3"/>
      <c r="R111" s="3"/>
      <c r="S111" s="3"/>
      <c r="T111" s="3"/>
      <c r="U111" s="3"/>
    </row>
    <row r="112" spans="1:21" ht="12.75">
      <c r="A112" s="14">
        <v>22</v>
      </c>
      <c r="B112" s="53">
        <v>20.027853647635386</v>
      </c>
      <c r="C112" s="7"/>
      <c r="D112" s="54">
        <v>0.6051811179856864</v>
      </c>
      <c r="E112" s="54">
        <v>0.4880486132148799</v>
      </c>
      <c r="F112" s="35">
        <v>0.23408511883919003</v>
      </c>
      <c r="G112" s="54">
        <v>0.19937493437592937</v>
      </c>
      <c r="H112" s="54">
        <v>0.14416528738231343</v>
      </c>
      <c r="I112" s="54">
        <v>-0.5343460500689827</v>
      </c>
      <c r="J112" s="54">
        <v>-0.1365090252833227</v>
      </c>
      <c r="L112" s="10"/>
      <c r="M112" s="5"/>
      <c r="N112" s="5"/>
      <c r="O112" s="3"/>
      <c r="P112" s="3"/>
      <c r="Q112" s="3"/>
      <c r="R112" s="3"/>
      <c r="S112" s="3"/>
      <c r="T112" s="3"/>
      <c r="U112" s="3"/>
    </row>
    <row r="113" spans="1:21" ht="12.75">
      <c r="A113" s="14">
        <v>26</v>
      </c>
      <c r="B113" s="53">
        <v>25.38963453208017</v>
      </c>
      <c r="C113" s="7"/>
      <c r="D113" s="54">
        <v>0.7931384333797249</v>
      </c>
      <c r="E113" s="54">
        <v>0.726174813065876</v>
      </c>
      <c r="F113" s="35">
        <v>0.36650605445803686</v>
      </c>
      <c r="G113" s="54">
        <v>0.19285996819752044</v>
      </c>
      <c r="H113" s="54">
        <v>0.1686713595501677</v>
      </c>
      <c r="I113" s="54">
        <v>-1.0006405412639017</v>
      </c>
      <c r="J113" s="54">
        <v>-0.24671008285171653</v>
      </c>
      <c r="L113" s="10"/>
      <c r="M113" s="5"/>
      <c r="N113" s="5"/>
      <c r="O113" s="3"/>
      <c r="P113" s="3"/>
      <c r="Q113" s="3"/>
      <c r="R113" s="3"/>
      <c r="S113" s="3"/>
      <c r="T113" s="3"/>
      <c r="U113" s="3"/>
    </row>
    <row r="114" spans="1:21" ht="12.75">
      <c r="A114" s="60"/>
      <c r="B114" s="60"/>
      <c r="C114" s="60"/>
      <c r="D114" s="9"/>
      <c r="E114" s="9"/>
      <c r="F114" s="3"/>
      <c r="G114" s="3"/>
      <c r="H114" s="3"/>
      <c r="I114" s="3"/>
      <c r="J114" s="3"/>
      <c r="L114" s="10"/>
      <c r="M114" s="5"/>
      <c r="N114" s="5"/>
      <c r="O114" s="3"/>
      <c r="P114" s="3"/>
      <c r="Q114" s="3"/>
      <c r="R114" s="3"/>
      <c r="S114" s="3"/>
      <c r="T114" s="3"/>
      <c r="U114" s="3"/>
    </row>
    <row r="115" spans="1:21" ht="12.75">
      <c r="A115" s="10"/>
      <c r="B115" s="10"/>
      <c r="C115" s="10"/>
      <c r="D115" s="3"/>
      <c r="E115" s="3"/>
      <c r="F115" s="3"/>
      <c r="G115" s="3"/>
      <c r="H115" s="3"/>
      <c r="I115" s="3"/>
      <c r="J115" s="3"/>
      <c r="L115" s="10"/>
      <c r="M115" s="5"/>
      <c r="N115" s="5"/>
      <c r="O115" s="3"/>
      <c r="P115" s="3"/>
      <c r="Q115" s="3"/>
      <c r="R115" s="3"/>
      <c r="S115" s="3"/>
      <c r="T115" s="3"/>
      <c r="U115" s="3"/>
    </row>
    <row r="116" spans="1:21" ht="12.75">
      <c r="A116" s="10"/>
      <c r="B116" s="10"/>
      <c r="C116" s="10"/>
      <c r="D116" s="3"/>
      <c r="E116" s="3"/>
      <c r="F116" s="3"/>
      <c r="G116" s="3"/>
      <c r="H116" s="3"/>
      <c r="I116" s="3"/>
      <c r="J116" s="3"/>
      <c r="M116" s="5"/>
      <c r="N116" s="5"/>
      <c r="O116" s="3"/>
      <c r="P116" s="3"/>
      <c r="Q116" s="3"/>
      <c r="R116" s="3"/>
      <c r="S116" s="3"/>
      <c r="T116" s="3"/>
      <c r="U116" s="3"/>
    </row>
    <row r="117" spans="12:21" ht="12.75">
      <c r="L117" s="10"/>
      <c r="M117" s="5"/>
      <c r="N117" s="5"/>
      <c r="O117" s="3"/>
      <c r="P117" s="3"/>
      <c r="Q117" s="3"/>
      <c r="R117" s="3"/>
      <c r="S117" s="3"/>
      <c r="T117" s="3"/>
      <c r="U117" s="3"/>
    </row>
    <row r="118" spans="13:21" ht="12.75">
      <c r="M118" s="5"/>
      <c r="N118" s="5"/>
      <c r="O118" s="3"/>
      <c r="P118" s="3"/>
      <c r="Q118" s="3"/>
      <c r="R118" s="3"/>
      <c r="S118" s="3"/>
      <c r="T118" s="3"/>
      <c r="U118" s="3"/>
    </row>
    <row r="119" spans="13:21" ht="12.75">
      <c r="M119" s="5"/>
      <c r="N119" s="5"/>
      <c r="O119" s="3"/>
      <c r="P119" s="3"/>
      <c r="Q119" s="3"/>
      <c r="R119" s="3"/>
      <c r="S119" s="3"/>
      <c r="T119" s="3"/>
      <c r="U119" s="3"/>
    </row>
    <row r="120" spans="12:21" ht="12.75">
      <c r="L120" s="10"/>
      <c r="M120" s="5"/>
      <c r="N120" s="5"/>
      <c r="O120" s="3"/>
      <c r="P120" s="3"/>
      <c r="Q120" s="3"/>
      <c r="R120" s="3"/>
      <c r="S120" s="3"/>
      <c r="T120" s="3"/>
      <c r="U120" s="3"/>
    </row>
    <row r="121" spans="1:21" ht="12.75">
      <c r="A121" s="10"/>
      <c r="B121" s="10"/>
      <c r="C121" s="10"/>
      <c r="D121" s="3"/>
      <c r="E121" s="3"/>
      <c r="F121" s="3"/>
      <c r="G121" s="3"/>
      <c r="H121" s="3"/>
      <c r="I121" s="3"/>
      <c r="J121" s="3"/>
      <c r="L121" s="10"/>
      <c r="M121" s="5"/>
      <c r="N121" s="5"/>
      <c r="O121" s="3"/>
      <c r="P121" s="3"/>
      <c r="Q121" s="3"/>
      <c r="R121" s="3"/>
      <c r="S121" s="3"/>
      <c r="T121" s="3"/>
      <c r="U121" s="3"/>
    </row>
    <row r="122" spans="1:21" ht="12.75">
      <c r="A122" s="10"/>
      <c r="B122" s="10"/>
      <c r="C122" s="10"/>
      <c r="D122" s="3"/>
      <c r="E122" s="3"/>
      <c r="F122" s="3"/>
      <c r="G122" s="3"/>
      <c r="H122" s="3"/>
      <c r="I122" s="3"/>
      <c r="J122" s="3"/>
      <c r="M122" s="5"/>
      <c r="N122" s="5"/>
      <c r="O122" s="3"/>
      <c r="P122" s="3"/>
      <c r="Q122" s="3"/>
      <c r="R122" s="3"/>
      <c r="S122" s="3"/>
      <c r="T122" s="3"/>
      <c r="U122" s="3"/>
    </row>
    <row r="123" spans="2:21" ht="12.75">
      <c r="B123" s="10"/>
      <c r="D123" s="3"/>
      <c r="E123" s="3"/>
      <c r="F123" s="3"/>
      <c r="G123" s="3"/>
      <c r="H123" s="3"/>
      <c r="I123" s="3"/>
      <c r="J123" s="3"/>
      <c r="M123" s="5"/>
      <c r="N123" s="5"/>
      <c r="O123" s="3"/>
      <c r="P123" s="3"/>
      <c r="Q123" s="3"/>
      <c r="R123" s="3"/>
      <c r="S123" s="3"/>
      <c r="T123" s="3"/>
      <c r="U123" s="3"/>
    </row>
    <row r="124" spans="2:21" ht="12.75">
      <c r="B124" s="10"/>
      <c r="D124" s="3"/>
      <c r="E124" s="3"/>
      <c r="F124" s="3"/>
      <c r="G124" s="3"/>
      <c r="H124" s="3"/>
      <c r="I124" s="3"/>
      <c r="J124" s="3"/>
      <c r="L124" s="10"/>
      <c r="M124" s="5"/>
      <c r="N124" s="5"/>
      <c r="O124" s="3"/>
      <c r="P124" s="3"/>
      <c r="Q124" s="3"/>
      <c r="R124" s="3"/>
      <c r="S124" s="3"/>
      <c r="T124" s="3"/>
      <c r="U124" s="3"/>
    </row>
    <row r="125" spans="1:21" ht="12.75">
      <c r="A125" s="10"/>
      <c r="D125" s="3"/>
      <c r="E125" s="3"/>
      <c r="F125" s="3"/>
      <c r="G125" s="3"/>
      <c r="H125" s="3"/>
      <c r="I125" s="3"/>
      <c r="J125" s="3"/>
      <c r="L125" s="10"/>
      <c r="M125" s="5"/>
      <c r="N125" s="5"/>
      <c r="O125" s="3"/>
      <c r="P125" s="3"/>
      <c r="Q125" s="3"/>
      <c r="R125" s="3"/>
      <c r="S125" s="3"/>
      <c r="T125" s="3"/>
      <c r="U125" s="3"/>
    </row>
    <row r="126" spans="1:21" ht="12.75">
      <c r="A126" s="10"/>
      <c r="D126" s="3"/>
      <c r="E126" s="3"/>
      <c r="F126" s="3"/>
      <c r="G126" s="3"/>
      <c r="H126" s="3"/>
      <c r="I126" s="3"/>
      <c r="J126" s="3"/>
      <c r="L126" s="10"/>
      <c r="M126" s="5"/>
      <c r="N126" s="5"/>
      <c r="O126" s="3"/>
      <c r="P126" s="3"/>
      <c r="Q126" s="3"/>
      <c r="R126" s="3"/>
      <c r="S126" s="3"/>
      <c r="T126" s="3"/>
      <c r="U126" s="3"/>
    </row>
    <row r="127" spans="12:21" ht="12.75">
      <c r="L127" s="10"/>
      <c r="M127" s="5"/>
      <c r="N127" s="5"/>
      <c r="O127" s="3"/>
      <c r="P127" s="3"/>
      <c r="Q127" s="3"/>
      <c r="R127" s="3"/>
      <c r="S127" s="3"/>
      <c r="T127" s="3"/>
      <c r="U127" s="3"/>
    </row>
    <row r="128" spans="12:21" ht="12.75">
      <c r="L128" s="10"/>
      <c r="M128" s="10"/>
      <c r="O128" s="3"/>
      <c r="P128" s="3"/>
      <c r="Q128" s="3"/>
      <c r="R128" s="3"/>
      <c r="S128" s="3"/>
      <c r="T128" s="3"/>
      <c r="U128" s="3"/>
    </row>
    <row r="129" spans="12:21" ht="12.75">
      <c r="L129" s="10"/>
      <c r="M129" s="10"/>
      <c r="O129" s="3"/>
      <c r="P129" s="3"/>
      <c r="Q129" s="3"/>
      <c r="R129" s="3"/>
      <c r="S129" s="3"/>
      <c r="T129" s="3"/>
      <c r="U129" s="3"/>
    </row>
    <row r="130" spans="1:21" ht="12.75">
      <c r="A130" s="10"/>
      <c r="B130" s="10"/>
      <c r="D130" s="3"/>
      <c r="E130" s="3"/>
      <c r="F130" s="3"/>
      <c r="G130" s="3"/>
      <c r="H130" s="3"/>
      <c r="I130" s="3"/>
      <c r="J130" s="3"/>
      <c r="L130" s="10"/>
      <c r="M130" s="10"/>
      <c r="O130" s="3"/>
      <c r="P130" s="3"/>
      <c r="Q130" s="3"/>
      <c r="R130" s="3"/>
      <c r="S130" s="3"/>
      <c r="T130" s="3"/>
      <c r="U130" s="3"/>
    </row>
    <row r="132" spans="1:10" ht="12.75">
      <c r="A132" s="10"/>
      <c r="B132" s="10"/>
      <c r="D132" s="3"/>
      <c r="E132" s="3"/>
      <c r="F132" s="3"/>
      <c r="G132" s="3"/>
      <c r="H132" s="3"/>
      <c r="I132" s="3"/>
      <c r="J132" s="3"/>
    </row>
    <row r="133" spans="1:2" ht="12.75">
      <c r="A133" s="10"/>
      <c r="B133" s="10"/>
    </row>
    <row r="134" spans="1:10" ht="12.75">
      <c r="A134" s="10"/>
      <c r="B134" s="10"/>
      <c r="D134" s="3"/>
      <c r="E134" s="3"/>
      <c r="F134" s="3"/>
      <c r="G134" s="3"/>
      <c r="H134" s="3"/>
      <c r="I134" s="3"/>
      <c r="J134" s="3"/>
    </row>
    <row r="135" spans="1:2" ht="12.75">
      <c r="A135" s="10"/>
      <c r="B135" s="10"/>
    </row>
    <row r="136" spans="1:3" ht="12.75">
      <c r="A136" s="10"/>
      <c r="B136" s="10"/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</sheetData>
  <printOptions headings="1"/>
  <pageMargins left="0.75" right="0.75" top="0.67" bottom="0.47" header="0.42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Kane</dc:creator>
  <cp:keywords/>
  <dc:description/>
  <cp:lastModifiedBy>CAMELIA BEJAN</cp:lastModifiedBy>
  <cp:lastPrinted>2005-10-21T23:40:34Z</cp:lastPrinted>
  <dcterms:created xsi:type="dcterms:W3CDTF">2003-06-08T21:09:16Z</dcterms:created>
  <dcterms:modified xsi:type="dcterms:W3CDTF">2006-02-25T02:55:49Z</dcterms:modified>
  <cp:category/>
  <cp:version/>
  <cp:contentType/>
  <cp:contentStatus/>
</cp:coreProperties>
</file>